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<sst xmlns="http://schemas.openxmlformats.org/spreadsheetml/2006/main" count="3739" uniqueCount="2133">
  <si>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</si>
  <si>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</si>
  <si>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</si>
  <si>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</si>
  <si>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</si>
  <si>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</si>
  <si>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</si>
  <si>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</si>
  <si>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</si>
  <si>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</si>
  <si>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</si>
  <si>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</si>
  <si>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</si>
  <si>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</si>
  <si>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</si>
  <si>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</si>
  <si>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</si>
  <si>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</si>
  <si>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</si>
  <si>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</si>
  <si>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</si>
  <si>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</si>
  <si>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</si>
  <si>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</si>
  <si>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</si>
  <si>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</si>
  <si>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</si>
  <si>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</si>
  <si>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</si>
  <si>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</si>
  <si>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</si>
  <si>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</si>
  <si>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</si>
  <si>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</si>
  <si>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</si>
  <si>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</si>
  <si>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</si>
  <si>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</si>
  <si>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</si>
  <si>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</si>
  <si>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</si>
  <si>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</si>
  <si>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</si>
  <si>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</si>
  <si>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Надійшло станом на 05.12.2014</t>
  </si>
  <si>
    <t>Профінансовано на 05.12.2014</t>
  </si>
  <si>
    <t>Залишок коштів на рахунку на 05.12.2014</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</si>
  <si>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</si>
  <si>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</si>
  <si>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</si>
  <si>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</si>
  <si>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</si>
  <si>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</si>
  <si>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</si>
  <si>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</si>
  <si>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</si>
  <si>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</si>
  <si>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</si>
  <si>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</si>
  <si>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</si>
  <si>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</si>
  <si>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</si>
  <si>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</si>
  <si>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</si>
  <si>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</si>
  <si>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</si>
  <si>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</si>
  <si>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</si>
  <si>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</si>
  <si>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</si>
  <si>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</si>
  <si>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</si>
  <si>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</si>
  <si>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</si>
  <si>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</si>
  <si>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</si>
  <si>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</si>
  <si>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</si>
  <si>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</si>
  <si>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</si>
  <si>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</si>
  <si>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</si>
  <si>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</si>
  <si>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</si>
  <si>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</si>
  <si>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</si>
  <si>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</si>
  <si>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</si>
  <si>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</si>
  <si>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</si>
  <si>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</si>
  <si>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</si>
  <si>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</si>
  <si>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</si>
  <si>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</si>
  <si>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</si>
  <si>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</si>
  <si>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</si>
  <si>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</si>
  <si>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</si>
  <si>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</si>
  <si>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</si>
  <si>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</si>
  <si>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</si>
  <si>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</si>
  <si>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</si>
  <si>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</si>
  <si>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</si>
  <si>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</si>
  <si>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</si>
  <si>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</si>
  <si>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</si>
  <si>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</si>
  <si>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</si>
  <si>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</si>
  <si>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</si>
  <si>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</si>
  <si>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</si>
  <si>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</si>
  <si>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</si>
  <si>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</si>
  <si>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</si>
  <si>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</si>
  <si>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</si>
  <si>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</si>
  <si>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</si>
  <si>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</si>
  <si>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</si>
  <si>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</si>
  <si>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</si>
  <si>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</si>
  <si>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</si>
  <si>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</si>
  <si>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</si>
  <si>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</si>
  <si>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</si>
  <si>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</si>
  <si>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</si>
  <si>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</si>
  <si>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</si>
  <si>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</si>
  <si>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</si>
  <si>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</si>
  <si>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</si>
  <si>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</si>
  <si>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</si>
  <si>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</si>
  <si>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</si>
  <si>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</si>
  <si>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</si>
  <si>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3131
3210-1058184,99</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</si>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</sst>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49" fontId="24" fillId="0" borderId="13" xfId="59" applyNumberFormat="1"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798</v>
      </c>
      <c r="F1" s="20"/>
      <c r="G1" s="21"/>
      <c r="H1" s="21"/>
    </row>
    <row r="2" spans="5:8" ht="44.25" customHeight="1">
      <c r="E2" s="589" t="s">
        <v>206</v>
      </c>
      <c r="F2" s="589"/>
      <c r="G2" s="589"/>
      <c r="H2" s="589"/>
    </row>
    <row r="8" spans="1:7" ht="57" customHeight="1">
      <c r="A8" s="590" t="s">
        <v>1055</v>
      </c>
      <c r="B8" s="591"/>
      <c r="C8" s="591"/>
      <c r="D8" s="591"/>
      <c r="E8" s="591"/>
      <c r="F8" s="591"/>
      <c r="G8" s="591"/>
    </row>
    <row r="9" ht="40.5" customHeight="1">
      <c r="G9" s="2" t="s">
        <v>1149</v>
      </c>
    </row>
    <row r="10" spans="1:7" ht="20.25">
      <c r="A10" s="592" t="s">
        <v>1717</v>
      </c>
      <c r="B10" s="592" t="s">
        <v>1718</v>
      </c>
      <c r="C10" s="593" t="s">
        <v>1039</v>
      </c>
      <c r="D10" s="594"/>
      <c r="E10" s="594"/>
      <c r="F10" s="594"/>
      <c r="G10" s="595"/>
    </row>
    <row r="11" spans="1:7" ht="46.5" customHeight="1">
      <c r="A11" s="592"/>
      <c r="B11" s="592"/>
      <c r="C11" s="596" t="s">
        <v>25</v>
      </c>
      <c r="D11" s="597"/>
      <c r="E11" s="601" t="s">
        <v>26</v>
      </c>
      <c r="F11" s="602"/>
      <c r="G11" s="598" t="s">
        <v>1399</v>
      </c>
    </row>
    <row r="12" spans="1:7" ht="20.25">
      <c r="A12" s="592"/>
      <c r="B12" s="592"/>
      <c r="C12" s="3">
        <v>250344</v>
      </c>
      <c r="D12" s="3">
        <v>250380</v>
      </c>
      <c r="E12" s="3">
        <v>250344</v>
      </c>
      <c r="F12" s="3">
        <v>250324</v>
      </c>
      <c r="G12" s="599"/>
    </row>
    <row r="13" spans="1:7" ht="158.25" customHeight="1">
      <c r="A13" s="592"/>
      <c r="B13" s="592"/>
      <c r="C13" s="4" t="s">
        <v>796</v>
      </c>
      <c r="D13" s="4" t="s">
        <v>866</v>
      </c>
      <c r="E13" s="4" t="s">
        <v>796</v>
      </c>
      <c r="F13" s="4" t="s">
        <v>1443</v>
      </c>
      <c r="G13" s="600"/>
    </row>
    <row r="14" spans="1:7" ht="20.25">
      <c r="A14" s="4"/>
      <c r="B14" s="17" t="s">
        <v>1719</v>
      </c>
      <c r="C14" s="18" t="e">
        <f>#REF!+C15</f>
        <v>#REF!</v>
      </c>
      <c r="D14" s="18"/>
      <c r="E14" s="18">
        <f>E15</f>
        <v>400</v>
      </c>
      <c r="F14" s="18"/>
      <c r="G14" s="18">
        <f>G15</f>
        <v>400</v>
      </c>
    </row>
    <row r="15" spans="1:7" ht="60.75">
      <c r="A15" s="4"/>
      <c r="B15" s="6" t="s">
        <v>292</v>
      </c>
      <c r="C15" s="8"/>
      <c r="D15" s="15"/>
      <c r="E15" s="16">
        <f>200+200</f>
        <v>400</v>
      </c>
      <c r="F15" s="16"/>
      <c r="G15" s="16">
        <f>C15+D15+E15</f>
        <v>400</v>
      </c>
    </row>
    <row r="16" spans="1:7" ht="20.25">
      <c r="A16" s="9">
        <v>23100000000</v>
      </c>
      <c r="B16" s="17" t="s">
        <v>1056</v>
      </c>
      <c r="C16" s="17"/>
      <c r="D16" s="18">
        <f>D17</f>
        <v>1191.269</v>
      </c>
      <c r="E16" s="18"/>
      <c r="F16" s="18">
        <f>F17+F18</f>
        <v>3344.5</v>
      </c>
      <c r="G16" s="18">
        <f>SUM(C16:F16)</f>
        <v>4535.769</v>
      </c>
    </row>
    <row r="17" spans="1:7" ht="71.25" customHeight="1">
      <c r="A17" s="4"/>
      <c r="B17" s="6" t="s">
        <v>24</v>
      </c>
      <c r="C17" s="6"/>
      <c r="D17" s="7">
        <v>1191.269</v>
      </c>
      <c r="E17" s="7"/>
      <c r="F17" s="7"/>
      <c r="G17" s="7">
        <f>D17</f>
        <v>1191.269</v>
      </c>
    </row>
    <row r="18" spans="1:7" ht="40.5">
      <c r="A18" s="4"/>
      <c r="B18" s="19" t="s">
        <v>232</v>
      </c>
      <c r="C18" s="6"/>
      <c r="D18" s="7"/>
      <c r="E18" s="7"/>
      <c r="F18" s="7">
        <v>3344.5</v>
      </c>
      <c r="G18" s="7">
        <f>F18</f>
        <v>3344.5</v>
      </c>
    </row>
    <row r="19" spans="1:7" ht="20.25">
      <c r="A19" s="6"/>
      <c r="B19" s="10" t="s">
        <v>1727</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888</v>
      </c>
      <c r="G1" s="638"/>
      <c r="H1" s="638"/>
      <c r="I1" s="110"/>
      <c r="J1" s="110"/>
      <c r="K1" s="631"/>
      <c r="L1" s="632"/>
      <c r="M1" s="632"/>
      <c r="N1" s="632"/>
      <c r="O1" s="632"/>
    </row>
    <row r="2" spans="1:15" ht="82.5" customHeight="1">
      <c r="A2" s="633" t="s">
        <v>266</v>
      </c>
      <c r="B2" s="633"/>
      <c r="C2" s="633"/>
      <c r="D2" s="633"/>
      <c r="E2" s="633"/>
      <c r="F2" s="633"/>
      <c r="G2" s="633"/>
      <c r="H2" s="633"/>
      <c r="I2" s="633"/>
      <c r="J2" s="633"/>
      <c r="K2" s="633"/>
      <c r="L2" s="633"/>
      <c r="M2" s="633"/>
      <c r="N2" s="633"/>
      <c r="O2" s="633"/>
    </row>
    <row r="3" spans="1:15" ht="18.75">
      <c r="A3" s="111"/>
      <c r="B3" s="111"/>
      <c r="C3" s="112"/>
      <c r="D3" s="113"/>
      <c r="E3" s="111"/>
      <c r="F3" s="111"/>
      <c r="G3" s="111"/>
      <c r="H3" s="114" t="s">
        <v>360</v>
      </c>
      <c r="I3" s="115"/>
      <c r="J3" s="115"/>
      <c r="K3" s="116"/>
      <c r="L3" s="115"/>
      <c r="M3" s="117"/>
      <c r="N3" s="117"/>
      <c r="O3" s="107"/>
    </row>
    <row r="4" spans="1:63" s="24" customFormat="1" ht="64.5" customHeight="1">
      <c r="A4" s="118" t="s">
        <v>1057</v>
      </c>
      <c r="B4" s="118" t="s">
        <v>1058</v>
      </c>
      <c r="C4" s="634" t="s">
        <v>464</v>
      </c>
      <c r="D4" s="635" t="s">
        <v>1059</v>
      </c>
      <c r="E4" s="635" t="s">
        <v>914</v>
      </c>
      <c r="F4" s="635" t="s">
        <v>313</v>
      </c>
      <c r="G4" s="635" t="s">
        <v>65</v>
      </c>
      <c r="H4" s="636" t="s">
        <v>66</v>
      </c>
      <c r="I4" s="637" t="s">
        <v>67</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68</v>
      </c>
      <c r="B5" s="118" t="s">
        <v>1715</v>
      </c>
      <c r="C5" s="634"/>
      <c r="D5" s="635"/>
      <c r="E5" s="635"/>
      <c r="F5" s="635"/>
      <c r="G5" s="635"/>
      <c r="H5" s="636"/>
      <c r="I5" s="121" t="s">
        <v>69</v>
      </c>
      <c r="J5" s="121" t="s">
        <v>70</v>
      </c>
      <c r="K5" s="122" t="s">
        <v>71</v>
      </c>
      <c r="L5" s="123" t="s">
        <v>72</v>
      </c>
      <c r="M5" s="124" t="s">
        <v>73</v>
      </c>
      <c r="N5" s="124" t="s">
        <v>74</v>
      </c>
      <c r="O5" s="124" t="s">
        <v>75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1716</v>
      </c>
      <c r="B7" s="623" t="s">
        <v>76</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2027</v>
      </c>
      <c r="B8" s="605" t="s">
        <v>77</v>
      </c>
      <c r="C8" s="135"/>
      <c r="D8" s="136" t="s">
        <v>1731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1732</v>
      </c>
      <c r="D9" s="141" t="s">
        <v>1705</v>
      </c>
      <c r="E9" s="142"/>
      <c r="F9" s="143"/>
      <c r="G9" s="142"/>
      <c r="H9" s="144">
        <f t="shared" si="0"/>
        <v>0</v>
      </c>
      <c r="I9" s="145"/>
      <c r="J9" s="145"/>
      <c r="K9" s="145"/>
      <c r="L9" s="145"/>
      <c r="M9" s="146"/>
      <c r="N9" s="146"/>
      <c r="O9" s="147"/>
      <c r="P9" s="25"/>
      <c r="Q9" s="29"/>
    </row>
    <row r="10" spans="1:17" s="30" customFormat="1" ht="31.5">
      <c r="A10" s="582"/>
      <c r="B10" s="607"/>
      <c r="C10" s="135" t="s">
        <v>1706</v>
      </c>
      <c r="D10" s="141" t="s">
        <v>916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917</v>
      </c>
      <c r="D11" s="141" t="s">
        <v>918</v>
      </c>
      <c r="E11" s="142"/>
      <c r="F11" s="143"/>
      <c r="G11" s="142"/>
      <c r="H11" s="144">
        <f t="shared" si="0"/>
        <v>0</v>
      </c>
      <c r="I11" s="145"/>
      <c r="J11" s="145"/>
      <c r="K11" s="145"/>
      <c r="L11" s="145"/>
      <c r="M11" s="146"/>
      <c r="N11" s="146"/>
      <c r="O11" s="147"/>
      <c r="P11" s="25"/>
      <c r="Q11" s="29"/>
    </row>
    <row r="12" spans="1:17" s="30" customFormat="1" ht="31.5" hidden="1">
      <c r="A12" s="582"/>
      <c r="B12" s="607"/>
      <c r="C12" s="135" t="s">
        <v>919</v>
      </c>
      <c r="D12" s="141" t="s">
        <v>732</v>
      </c>
      <c r="E12" s="142"/>
      <c r="F12" s="143"/>
      <c r="G12" s="142"/>
      <c r="H12" s="144">
        <f t="shared" si="0"/>
        <v>0</v>
      </c>
      <c r="I12" s="145"/>
      <c r="J12" s="145"/>
      <c r="K12" s="145"/>
      <c r="L12" s="145"/>
      <c r="M12" s="146"/>
      <c r="N12" s="146"/>
      <c r="O12" s="147"/>
      <c r="P12" s="25"/>
      <c r="Q12" s="29"/>
    </row>
    <row r="13" spans="1:17" s="30" customFormat="1" ht="47.25" hidden="1">
      <c r="A13" s="582"/>
      <c r="B13" s="607"/>
      <c r="C13" s="135" t="s">
        <v>733</v>
      </c>
      <c r="D13" s="141" t="s">
        <v>1444</v>
      </c>
      <c r="E13" s="142"/>
      <c r="F13" s="143"/>
      <c r="G13" s="142"/>
      <c r="H13" s="144">
        <f t="shared" si="0"/>
        <v>0</v>
      </c>
      <c r="I13" s="145"/>
      <c r="J13" s="145"/>
      <c r="K13" s="145"/>
      <c r="L13" s="145"/>
      <c r="M13" s="146"/>
      <c r="N13" s="146"/>
      <c r="O13" s="147"/>
      <c r="P13" s="25"/>
      <c r="Q13" s="29"/>
    </row>
    <row r="14" spans="1:17" s="30" customFormat="1" ht="15.75" hidden="1">
      <c r="A14" s="582"/>
      <c r="B14" s="607"/>
      <c r="C14" s="135" t="s">
        <v>1445</v>
      </c>
      <c r="D14" s="141" t="s">
        <v>1446</v>
      </c>
      <c r="E14" s="142"/>
      <c r="F14" s="143"/>
      <c r="G14" s="142"/>
      <c r="H14" s="144">
        <f t="shared" si="0"/>
        <v>0</v>
      </c>
      <c r="I14" s="145"/>
      <c r="J14" s="145"/>
      <c r="K14" s="145"/>
      <c r="L14" s="145"/>
      <c r="M14" s="146"/>
      <c r="N14" s="146"/>
      <c r="O14" s="147"/>
      <c r="P14" s="25"/>
      <c r="Q14" s="29"/>
    </row>
    <row r="15" spans="1:17" s="30" customFormat="1" ht="31.5" hidden="1">
      <c r="A15" s="582"/>
      <c r="B15" s="607"/>
      <c r="C15" s="135" t="s">
        <v>1447</v>
      </c>
      <c r="D15" s="141" t="s">
        <v>880</v>
      </c>
      <c r="E15" s="142"/>
      <c r="F15" s="143"/>
      <c r="G15" s="142"/>
      <c r="H15" s="144">
        <f t="shared" si="0"/>
        <v>0</v>
      </c>
      <c r="I15" s="145"/>
      <c r="J15" s="145"/>
      <c r="K15" s="145"/>
      <c r="L15" s="145"/>
      <c r="M15" s="146"/>
      <c r="N15" s="146"/>
      <c r="O15" s="147"/>
      <c r="P15" s="25"/>
      <c r="Q15" s="29"/>
    </row>
    <row r="16" spans="1:17" s="30" customFormat="1" ht="47.25">
      <c r="A16" s="582"/>
      <c r="B16" s="607"/>
      <c r="C16" s="148" t="s">
        <v>1114</v>
      </c>
      <c r="D16" s="141" t="s">
        <v>1177</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1178</v>
      </c>
      <c r="D17" s="141" t="s">
        <v>1713</v>
      </c>
      <c r="E17" s="142"/>
      <c r="F17" s="143"/>
      <c r="G17" s="142"/>
      <c r="H17" s="144">
        <f t="shared" si="0"/>
        <v>0</v>
      </c>
      <c r="I17" s="145"/>
      <c r="J17" s="145"/>
      <c r="K17" s="145"/>
      <c r="L17" s="145"/>
      <c r="M17" s="146"/>
      <c r="N17" s="146"/>
      <c r="O17" s="147"/>
      <c r="P17" s="25"/>
      <c r="Q17" s="29"/>
    </row>
    <row r="18" spans="1:17" s="30" customFormat="1" ht="31.5" hidden="1">
      <c r="A18" s="582"/>
      <c r="B18" s="607"/>
      <c r="C18" s="148" t="s">
        <v>1714</v>
      </c>
      <c r="D18" s="141" t="s">
        <v>2086</v>
      </c>
      <c r="E18" s="142"/>
      <c r="F18" s="143"/>
      <c r="G18" s="142"/>
      <c r="H18" s="144">
        <f t="shared" si="0"/>
        <v>0</v>
      </c>
      <c r="I18" s="145"/>
      <c r="J18" s="145"/>
      <c r="K18" s="145"/>
      <c r="L18" s="145"/>
      <c r="M18" s="146"/>
      <c r="N18" s="146"/>
      <c r="O18" s="147"/>
      <c r="P18" s="25"/>
      <c r="Q18" s="29"/>
    </row>
    <row r="19" spans="1:17" s="30" customFormat="1" ht="31.5">
      <c r="A19" s="582"/>
      <c r="B19" s="607"/>
      <c r="C19" s="148" t="s">
        <v>2087</v>
      </c>
      <c r="D19" s="141" t="s">
        <v>1383</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1384</v>
      </c>
      <c r="D20" s="141" t="s">
        <v>831</v>
      </c>
      <c r="E20" s="142"/>
      <c r="F20" s="143"/>
      <c r="G20" s="142"/>
      <c r="H20" s="144">
        <f t="shared" si="0"/>
        <v>0</v>
      </c>
      <c r="I20" s="145"/>
      <c r="J20" s="145"/>
      <c r="K20" s="145"/>
      <c r="L20" s="145"/>
      <c r="M20" s="146"/>
      <c r="N20" s="146"/>
      <c r="O20" s="147"/>
      <c r="P20" s="25"/>
      <c r="Q20" s="29"/>
    </row>
    <row r="21" spans="1:17" s="30" customFormat="1" ht="31.5" hidden="1">
      <c r="A21" s="582"/>
      <c r="B21" s="607"/>
      <c r="C21" s="148" t="s">
        <v>832</v>
      </c>
      <c r="D21" s="141" t="s">
        <v>833</v>
      </c>
      <c r="E21" s="142"/>
      <c r="F21" s="143"/>
      <c r="G21" s="142"/>
      <c r="H21" s="144">
        <f t="shared" si="0"/>
        <v>0</v>
      </c>
      <c r="I21" s="145"/>
      <c r="J21" s="145"/>
      <c r="K21" s="145"/>
      <c r="L21" s="145"/>
      <c r="M21" s="146"/>
      <c r="N21" s="146"/>
      <c r="O21" s="147"/>
      <c r="P21" s="25"/>
      <c r="Q21" s="29"/>
    </row>
    <row r="22" spans="1:17" s="30" customFormat="1" ht="31.5" hidden="1">
      <c r="A22" s="582"/>
      <c r="B22" s="607"/>
      <c r="C22" s="149" t="s">
        <v>543</v>
      </c>
      <c r="D22" s="150" t="s">
        <v>544</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545</v>
      </c>
      <c r="E23" s="151"/>
      <c r="F23" s="152"/>
      <c r="G23" s="151"/>
      <c r="H23" s="153">
        <f t="shared" si="0"/>
        <v>0</v>
      </c>
      <c r="I23" s="154"/>
      <c r="J23" s="154"/>
      <c r="K23" s="154"/>
      <c r="L23" s="154"/>
      <c r="M23" s="155"/>
      <c r="N23" s="155"/>
      <c r="O23" s="156"/>
      <c r="P23" s="25"/>
      <c r="Q23" s="29"/>
    </row>
    <row r="24" spans="1:17" s="30" customFormat="1" ht="47.25">
      <c r="A24" s="582"/>
      <c r="B24" s="607"/>
      <c r="C24" s="149"/>
      <c r="D24" s="150" t="s">
        <v>1074</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835</v>
      </c>
      <c r="E25" s="151"/>
      <c r="F25" s="152"/>
      <c r="G25" s="151"/>
      <c r="H25" s="153">
        <f t="shared" si="0"/>
        <v>0</v>
      </c>
      <c r="I25" s="154"/>
      <c r="J25" s="154"/>
      <c r="K25" s="154"/>
      <c r="L25" s="154"/>
      <c r="M25" s="155"/>
      <c r="N25" s="155"/>
      <c r="O25" s="156"/>
      <c r="P25" s="25"/>
      <c r="Q25" s="29"/>
    </row>
    <row r="26" spans="1:17" s="30" customFormat="1" ht="31.5">
      <c r="A26" s="582"/>
      <c r="B26" s="607"/>
      <c r="C26" s="149"/>
      <c r="D26" s="150" t="s">
        <v>1828</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1385</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82</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2025</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1460</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1461</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1462</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881</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882</v>
      </c>
      <c r="E38" s="151"/>
      <c r="F38" s="152"/>
      <c r="G38" s="151"/>
      <c r="H38" s="153">
        <f>I38+K38+L38+M38+N38+O38</f>
        <v>0</v>
      </c>
      <c r="I38" s="154"/>
      <c r="J38" s="154"/>
      <c r="K38" s="154"/>
      <c r="L38" s="154"/>
      <c r="M38" s="155"/>
      <c r="N38" s="155"/>
      <c r="O38" s="156"/>
      <c r="P38" s="25"/>
      <c r="Q38" s="29"/>
    </row>
    <row r="39" spans="1:17" s="30" customFormat="1" ht="47.25" hidden="1">
      <c r="A39" s="566"/>
      <c r="B39" s="566"/>
      <c r="C39" s="149" t="s">
        <v>883</v>
      </c>
      <c r="D39" s="150" t="s">
        <v>1000</v>
      </c>
      <c r="E39" s="151"/>
      <c r="F39" s="152"/>
      <c r="G39" s="151"/>
      <c r="H39" s="153">
        <f>I39+K39+L39+M39+N39+O39</f>
        <v>0</v>
      </c>
      <c r="I39" s="154"/>
      <c r="J39" s="154"/>
      <c r="K39" s="154"/>
      <c r="L39" s="154"/>
      <c r="M39" s="155"/>
      <c r="N39" s="155"/>
      <c r="O39" s="156"/>
      <c r="P39" s="25"/>
      <c r="Q39" s="29"/>
    </row>
    <row r="40" spans="1:17" s="30" customFormat="1" ht="31.5" hidden="1">
      <c r="A40" s="585" t="s">
        <v>799</v>
      </c>
      <c r="B40" s="640" t="s">
        <v>201</v>
      </c>
      <c r="C40" s="148"/>
      <c r="D40" s="33" t="s">
        <v>1518</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1519</v>
      </c>
      <c r="E41" s="142"/>
      <c r="F41" s="143"/>
      <c r="G41" s="142"/>
      <c r="H41" s="144">
        <f>I41+K41+L41+M41+N41+O41</f>
        <v>0</v>
      </c>
      <c r="I41" s="145"/>
      <c r="J41" s="145"/>
      <c r="K41" s="145"/>
      <c r="L41" s="145"/>
      <c r="M41" s="146"/>
      <c r="N41" s="146"/>
      <c r="O41" s="147"/>
      <c r="P41" s="25"/>
      <c r="Q41" s="29"/>
    </row>
    <row r="42" spans="1:17" s="30" customFormat="1" ht="15.75" hidden="1">
      <c r="A42" s="578">
        <v>110502</v>
      </c>
      <c r="B42" s="620" t="s">
        <v>463</v>
      </c>
      <c r="C42" s="148"/>
      <c r="D42" s="136" t="s">
        <v>1731</v>
      </c>
      <c r="E42" s="142"/>
      <c r="F42" s="143"/>
      <c r="G42" s="142"/>
      <c r="H42" s="144"/>
      <c r="I42" s="145"/>
      <c r="J42" s="145"/>
      <c r="K42" s="145"/>
      <c r="L42" s="145"/>
      <c r="M42" s="146"/>
      <c r="N42" s="146"/>
      <c r="O42" s="147"/>
      <c r="P42" s="25"/>
      <c r="Q42" s="29"/>
    </row>
    <row r="43" spans="1:17" s="30" customFormat="1" ht="31.5" hidden="1">
      <c r="A43" s="579"/>
      <c r="B43" s="624"/>
      <c r="C43" s="148"/>
      <c r="D43" s="136" t="s">
        <v>1693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9"/>
      <c r="B44" s="624"/>
      <c r="C44" s="148"/>
      <c r="D44" s="141" t="s">
        <v>1694</v>
      </c>
      <c r="E44" s="142"/>
      <c r="F44" s="143"/>
      <c r="G44" s="142"/>
      <c r="H44" s="144">
        <f t="shared" si="2"/>
        <v>0</v>
      </c>
      <c r="I44" s="145"/>
      <c r="J44" s="145"/>
      <c r="K44" s="145"/>
      <c r="L44" s="163"/>
      <c r="M44" s="146"/>
      <c r="N44" s="146"/>
      <c r="O44" s="147"/>
      <c r="P44" s="25"/>
      <c r="Q44" s="29"/>
    </row>
    <row r="45" spans="1:16" s="36" customFormat="1" ht="31.5" hidden="1">
      <c r="A45" s="566"/>
      <c r="B45" s="566"/>
      <c r="C45" s="148" t="s">
        <v>1695</v>
      </c>
      <c r="D45" s="141" t="s">
        <v>1696</v>
      </c>
      <c r="E45" s="142"/>
      <c r="F45" s="143"/>
      <c r="G45" s="142"/>
      <c r="H45" s="144">
        <f t="shared" si="2"/>
        <v>0</v>
      </c>
      <c r="I45" s="145"/>
      <c r="J45" s="145"/>
      <c r="K45" s="145"/>
      <c r="L45" s="145"/>
      <c r="M45" s="146"/>
      <c r="N45" s="146"/>
      <c r="O45" s="147"/>
      <c r="P45" s="35"/>
    </row>
    <row r="46" spans="1:63" s="28" customFormat="1" ht="15.75" hidden="1">
      <c r="A46" s="581" t="s">
        <v>1722</v>
      </c>
      <c r="B46" s="605" t="s">
        <v>1723</v>
      </c>
      <c r="C46" s="148"/>
      <c r="D46" s="136" t="s">
        <v>1731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1697</v>
      </c>
      <c r="D47" s="141" t="s">
        <v>1698</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1699</v>
      </c>
      <c r="D48" s="141" t="s">
        <v>1700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710</v>
      </c>
      <c r="C49" s="167"/>
      <c r="D49" s="168" t="s">
        <v>1159</v>
      </c>
      <c r="E49" s="137"/>
      <c r="F49" s="159"/>
      <c r="G49" s="137"/>
      <c r="H49" s="139">
        <f t="shared" si="2"/>
        <v>0</v>
      </c>
      <c r="I49" s="169"/>
      <c r="J49" s="169"/>
      <c r="K49" s="169"/>
      <c r="L49" s="170"/>
      <c r="M49" s="171"/>
      <c r="N49" s="171"/>
      <c r="O49" s="171"/>
      <c r="P49" s="25"/>
      <c r="Q49" s="29"/>
    </row>
    <row r="50" spans="1:17" s="30" customFormat="1" ht="31.5" hidden="1">
      <c r="A50" s="605">
        <v>250404</v>
      </c>
      <c r="B50" s="605" t="s">
        <v>1398</v>
      </c>
      <c r="C50" s="135"/>
      <c r="D50" s="136" t="s">
        <v>1910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1911</v>
      </c>
      <c r="D51" s="141" t="s">
        <v>586</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587</v>
      </c>
      <c r="D52" s="141" t="s">
        <v>1519</v>
      </c>
      <c r="E52" s="172"/>
      <c r="F52" s="143"/>
      <c r="G52" s="172"/>
      <c r="H52" s="144">
        <f t="shared" si="2"/>
        <v>0</v>
      </c>
      <c r="I52" s="145"/>
      <c r="J52" s="145"/>
      <c r="K52" s="165"/>
      <c r="L52" s="173">
        <f>2.98-2.98</f>
        <v>0</v>
      </c>
      <c r="M52" s="146"/>
      <c r="N52" s="146"/>
      <c r="O52" s="147"/>
      <c r="P52" s="25"/>
      <c r="Q52" s="29"/>
    </row>
    <row r="53" spans="1:17" s="30" customFormat="1" ht="31.5" customHeight="1" hidden="1">
      <c r="A53" s="567"/>
      <c r="B53" s="567"/>
      <c r="C53" s="167"/>
      <c r="D53" s="136" t="s">
        <v>1465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7"/>
      <c r="B54" s="567"/>
      <c r="C54" s="167"/>
      <c r="D54" s="141" t="s">
        <v>842</v>
      </c>
      <c r="E54" s="172"/>
      <c r="F54" s="143"/>
      <c r="G54" s="172"/>
      <c r="H54" s="144">
        <f t="shared" si="2"/>
        <v>0</v>
      </c>
      <c r="I54" s="145"/>
      <c r="J54" s="145"/>
      <c r="K54" s="165"/>
      <c r="L54" s="173"/>
      <c r="M54" s="146"/>
      <c r="N54" s="146"/>
      <c r="O54" s="147"/>
      <c r="P54" s="25"/>
      <c r="Q54" s="29"/>
    </row>
    <row r="55" spans="1:17" s="30" customFormat="1" ht="47.25" hidden="1">
      <c r="A55" s="567"/>
      <c r="B55" s="567"/>
      <c r="C55" s="175" t="s">
        <v>587</v>
      </c>
      <c r="D55" s="141" t="s">
        <v>1519</v>
      </c>
      <c r="E55" s="176"/>
      <c r="F55" s="177"/>
      <c r="G55" s="176"/>
      <c r="H55" s="144">
        <f t="shared" si="2"/>
        <v>0</v>
      </c>
      <c r="I55" s="178"/>
      <c r="J55" s="178"/>
      <c r="K55" s="178"/>
      <c r="L55" s="178"/>
      <c r="M55" s="179"/>
      <c r="N55" s="179"/>
      <c r="O55" s="180"/>
      <c r="P55" s="25"/>
      <c r="Q55" s="29"/>
    </row>
    <row r="56" spans="1:17" s="30" customFormat="1" ht="18.75" customHeight="1" hidden="1">
      <c r="A56" s="567"/>
      <c r="B56" s="567"/>
      <c r="C56" s="167"/>
      <c r="D56" s="141"/>
      <c r="E56" s="172"/>
      <c r="F56" s="143"/>
      <c r="G56" s="172"/>
      <c r="H56" s="144"/>
      <c r="I56" s="145"/>
      <c r="J56" s="145"/>
      <c r="K56" s="165"/>
      <c r="L56" s="173"/>
      <c r="M56" s="146"/>
      <c r="N56" s="146"/>
      <c r="O56" s="147"/>
      <c r="P56" s="25"/>
      <c r="Q56" s="29"/>
    </row>
    <row r="57" spans="1:17" s="30" customFormat="1" ht="31.5" hidden="1">
      <c r="A57" s="567"/>
      <c r="B57" s="567"/>
      <c r="C57" s="167"/>
      <c r="D57" s="136" t="s">
        <v>2035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7"/>
      <c r="B58" s="567"/>
      <c r="C58" s="167"/>
      <c r="D58" s="141" t="s">
        <v>2036</v>
      </c>
      <c r="E58" s="142"/>
      <c r="F58" s="143"/>
      <c r="G58" s="142"/>
      <c r="H58" s="144">
        <f t="shared" si="3"/>
        <v>0</v>
      </c>
      <c r="I58" s="145"/>
      <c r="J58" s="145"/>
      <c r="K58" s="145"/>
      <c r="L58" s="145"/>
      <c r="M58" s="146"/>
      <c r="N58" s="146"/>
      <c r="O58" s="147"/>
      <c r="P58" s="25"/>
      <c r="Q58" s="22"/>
    </row>
    <row r="59" spans="1:17" s="40" customFormat="1" ht="15.75" hidden="1">
      <c r="A59" s="567"/>
      <c r="B59" s="567"/>
      <c r="C59" s="167"/>
      <c r="D59" s="141" t="s">
        <v>2037</v>
      </c>
      <c r="E59" s="142"/>
      <c r="F59" s="143"/>
      <c r="G59" s="142"/>
      <c r="H59" s="144">
        <f t="shared" si="3"/>
        <v>0</v>
      </c>
      <c r="I59" s="145"/>
      <c r="J59" s="145"/>
      <c r="K59" s="145"/>
      <c r="L59" s="145"/>
      <c r="M59" s="146"/>
      <c r="N59" s="146"/>
      <c r="O59" s="147"/>
      <c r="P59" s="25"/>
      <c r="Q59" s="22"/>
    </row>
    <row r="60" spans="1:17" s="30" customFormat="1" ht="18.75" hidden="1">
      <c r="A60" s="567"/>
      <c r="B60" s="567"/>
      <c r="C60" s="167" t="s">
        <v>2038</v>
      </c>
      <c r="D60" s="141" t="s">
        <v>2039</v>
      </c>
      <c r="E60" s="172"/>
      <c r="F60" s="143"/>
      <c r="G60" s="172"/>
      <c r="H60" s="144">
        <f t="shared" si="3"/>
        <v>0</v>
      </c>
      <c r="I60" s="145"/>
      <c r="J60" s="163"/>
      <c r="K60" s="163"/>
      <c r="L60" s="173"/>
      <c r="M60" s="182"/>
      <c r="N60" s="182"/>
      <c r="O60" s="183"/>
      <c r="P60" s="25"/>
      <c r="Q60" s="29"/>
    </row>
    <row r="61" spans="1:17" s="30" customFormat="1" ht="31.5" hidden="1">
      <c r="A61" s="567"/>
      <c r="B61" s="567"/>
      <c r="C61" s="167" t="s">
        <v>2040</v>
      </c>
      <c r="D61" s="141" t="s">
        <v>2041</v>
      </c>
      <c r="E61" s="172"/>
      <c r="F61" s="143"/>
      <c r="G61" s="172"/>
      <c r="H61" s="144">
        <f t="shared" si="3"/>
        <v>0</v>
      </c>
      <c r="I61" s="145"/>
      <c r="J61" s="163"/>
      <c r="K61" s="163"/>
      <c r="L61" s="173"/>
      <c r="M61" s="182"/>
      <c r="N61" s="182"/>
      <c r="O61" s="183"/>
      <c r="P61" s="25"/>
      <c r="Q61" s="29"/>
    </row>
    <row r="62" spans="1:17" s="30" customFormat="1" ht="18.75" hidden="1">
      <c r="A62" s="566"/>
      <c r="B62" s="566"/>
      <c r="C62" s="167" t="s">
        <v>2042</v>
      </c>
      <c r="D62" s="141" t="s">
        <v>2043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763</v>
      </c>
      <c r="B64" s="628" t="s">
        <v>2044</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2027</v>
      </c>
      <c r="B65" s="620" t="s">
        <v>77</v>
      </c>
      <c r="C65" s="184"/>
      <c r="D65" s="136" t="s">
        <v>2045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1589</v>
      </c>
      <c r="E66" s="172"/>
      <c r="F66" s="143"/>
      <c r="G66" s="172"/>
      <c r="H66" s="144">
        <f t="shared" si="4"/>
        <v>0</v>
      </c>
      <c r="I66" s="145"/>
      <c r="J66" s="163"/>
      <c r="K66" s="163"/>
      <c r="L66" s="144"/>
      <c r="M66" s="182"/>
      <c r="N66" s="182"/>
      <c r="O66" s="183"/>
      <c r="P66" s="35"/>
    </row>
    <row r="67" spans="1:16" s="36" customFormat="1" ht="31.5" hidden="1">
      <c r="A67" s="627"/>
      <c r="B67" s="624"/>
      <c r="C67" s="167"/>
      <c r="D67" s="14" t="s">
        <v>1704</v>
      </c>
      <c r="E67" s="172"/>
      <c r="F67" s="143"/>
      <c r="G67" s="172"/>
      <c r="H67" s="144">
        <f t="shared" si="4"/>
        <v>0</v>
      </c>
      <c r="I67" s="145"/>
      <c r="J67" s="163"/>
      <c r="K67" s="163"/>
      <c r="L67" s="144"/>
      <c r="M67" s="182"/>
      <c r="N67" s="182"/>
      <c r="O67" s="183"/>
      <c r="P67" s="35"/>
    </row>
    <row r="68" spans="1:16" s="36" customFormat="1" ht="47.25" hidden="1">
      <c r="A68" s="627"/>
      <c r="B68" s="624"/>
      <c r="C68" s="167"/>
      <c r="D68" s="14" t="s">
        <v>1075</v>
      </c>
      <c r="E68" s="172"/>
      <c r="F68" s="143"/>
      <c r="G68" s="172"/>
      <c r="H68" s="144">
        <f t="shared" si="4"/>
        <v>0</v>
      </c>
      <c r="I68" s="145"/>
      <c r="J68" s="163"/>
      <c r="K68" s="163"/>
      <c r="L68" s="144"/>
      <c r="M68" s="182"/>
      <c r="N68" s="182"/>
      <c r="O68" s="183"/>
      <c r="P68" s="35"/>
    </row>
    <row r="69" spans="1:16" s="36" customFormat="1" ht="31.5" hidden="1">
      <c r="A69" s="627"/>
      <c r="B69" s="625"/>
      <c r="C69" s="167"/>
      <c r="D69" s="141" t="s">
        <v>1076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506</v>
      </c>
      <c r="B71" s="623" t="s">
        <v>233</v>
      </c>
      <c r="C71" s="623"/>
      <c r="D71" s="623"/>
      <c r="E71" s="185"/>
      <c r="F71" s="186"/>
      <c r="G71" s="185"/>
      <c r="H71" s="187">
        <f>H72</f>
        <v>0</v>
      </c>
      <c r="I71" s="188"/>
      <c r="J71" s="189"/>
      <c r="K71" s="189"/>
      <c r="L71" s="190">
        <f>L72</f>
        <v>0</v>
      </c>
      <c r="M71" s="191"/>
      <c r="N71" s="191"/>
      <c r="O71" s="192"/>
      <c r="P71" s="25"/>
      <c r="Q71" s="29"/>
    </row>
    <row r="72" spans="1:17" s="30" customFormat="1" ht="31.5" hidden="1">
      <c r="A72" s="581" t="s">
        <v>799</v>
      </c>
      <c r="B72" s="620" t="s">
        <v>201</v>
      </c>
      <c r="C72" s="148"/>
      <c r="D72" s="33" t="s">
        <v>1518</v>
      </c>
      <c r="E72" s="158"/>
      <c r="F72" s="159"/>
      <c r="G72" s="158"/>
      <c r="H72" s="139">
        <f>I72+K72+L72+M72+N72+O72</f>
        <v>0</v>
      </c>
      <c r="I72" s="160"/>
      <c r="J72" s="160"/>
      <c r="K72" s="160"/>
      <c r="L72" s="140">
        <f>L73</f>
        <v>0</v>
      </c>
      <c r="M72" s="161"/>
      <c r="N72" s="161"/>
      <c r="O72" s="162"/>
      <c r="P72" s="25"/>
      <c r="Q72" s="29"/>
    </row>
    <row r="73" spans="1:17" s="30" customFormat="1" ht="47.25" hidden="1">
      <c r="A73" s="566"/>
      <c r="B73" s="566"/>
      <c r="C73" s="175" t="s">
        <v>587</v>
      </c>
      <c r="D73" s="141" t="s">
        <v>1519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764</v>
      </c>
      <c r="B76" s="623" t="s">
        <v>482</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2027</v>
      </c>
      <c r="B77" s="586" t="s">
        <v>77</v>
      </c>
      <c r="C77" s="195"/>
      <c r="D77" s="136" t="s">
        <v>1731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483</v>
      </c>
      <c r="D78" s="141" t="s">
        <v>1701</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1438</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1439</v>
      </c>
      <c r="E80" s="142"/>
      <c r="F80" s="143"/>
      <c r="G80" s="172"/>
      <c r="H80" s="144">
        <f t="shared" si="8"/>
        <v>0</v>
      </c>
      <c r="I80" s="163"/>
      <c r="J80" s="163"/>
      <c r="K80" s="163"/>
      <c r="L80" s="145"/>
      <c r="M80" s="182"/>
      <c r="N80" s="182"/>
      <c r="O80" s="182"/>
      <c r="P80" s="25"/>
      <c r="Q80" s="22"/>
    </row>
    <row r="81" spans="1:16" ht="31.5" hidden="1">
      <c r="A81" s="585"/>
      <c r="B81" s="586"/>
      <c r="C81" s="135"/>
      <c r="D81" s="141" t="s">
        <v>282</v>
      </c>
      <c r="E81" s="142"/>
      <c r="F81" s="143"/>
      <c r="G81" s="172"/>
      <c r="H81" s="144">
        <f t="shared" si="8"/>
        <v>0</v>
      </c>
      <c r="I81" s="163"/>
      <c r="J81" s="163"/>
      <c r="K81" s="163"/>
      <c r="L81" s="145"/>
      <c r="M81" s="182"/>
      <c r="N81" s="182"/>
      <c r="O81" s="182"/>
      <c r="P81" s="25"/>
    </row>
    <row r="82" spans="1:16" ht="31.5" hidden="1">
      <c r="A82" s="585"/>
      <c r="B82" s="586"/>
      <c r="C82" s="135" t="s">
        <v>283</v>
      </c>
      <c r="D82" s="141" t="s">
        <v>284</v>
      </c>
      <c r="E82" s="142"/>
      <c r="F82" s="143"/>
      <c r="G82" s="172"/>
      <c r="H82" s="144">
        <f t="shared" si="8"/>
        <v>0</v>
      </c>
      <c r="I82" s="163"/>
      <c r="J82" s="163"/>
      <c r="K82" s="163"/>
      <c r="L82" s="145"/>
      <c r="M82" s="182"/>
      <c r="N82" s="182"/>
      <c r="O82" s="182"/>
      <c r="P82" s="25"/>
    </row>
    <row r="83" spans="1:17" s="30" customFormat="1" ht="18.75" customHeight="1">
      <c r="A83" s="157" t="s">
        <v>296</v>
      </c>
      <c r="B83" s="166" t="s">
        <v>297</v>
      </c>
      <c r="C83" s="167"/>
      <c r="D83" s="196" t="s">
        <v>207</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298</v>
      </c>
      <c r="B84" s="605" t="s">
        <v>354</v>
      </c>
      <c r="C84" s="167"/>
      <c r="D84" s="136" t="s">
        <v>2045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1912</v>
      </c>
      <c r="D85" s="141" t="s">
        <v>1913</v>
      </c>
      <c r="E85" s="142"/>
      <c r="F85" s="143"/>
      <c r="G85" s="172"/>
      <c r="H85" s="144">
        <f t="shared" si="8"/>
        <v>0</v>
      </c>
      <c r="I85" s="145"/>
      <c r="J85" s="145"/>
      <c r="K85" s="145"/>
      <c r="L85" s="145"/>
      <c r="M85" s="146"/>
      <c r="N85" s="146"/>
      <c r="O85" s="147"/>
      <c r="P85" s="25"/>
    </row>
    <row r="86" spans="1:16" ht="31.5">
      <c r="A86" s="582"/>
      <c r="B86" s="607"/>
      <c r="C86" s="614" t="s">
        <v>1914</v>
      </c>
      <c r="D86" s="141" t="s">
        <v>1918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5"/>
      <c r="D87" s="198" t="s">
        <v>1919</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6"/>
      <c r="D88" s="198" t="s">
        <v>1920</v>
      </c>
      <c r="E88" s="199">
        <v>45</v>
      </c>
      <c r="F88" s="200">
        <f>100%-((E88-G88)/E88)</f>
        <v>1</v>
      </c>
      <c r="G88" s="199">
        <v>45</v>
      </c>
      <c r="H88" s="201">
        <f t="shared" si="8"/>
        <v>0</v>
      </c>
      <c r="I88" s="202"/>
      <c r="J88" s="202"/>
      <c r="K88" s="202"/>
      <c r="L88" s="202"/>
      <c r="M88" s="203"/>
      <c r="N88" s="203"/>
      <c r="O88" s="204"/>
      <c r="P88" s="25"/>
    </row>
    <row r="89" spans="1:16" ht="31.5">
      <c r="A89" s="582"/>
      <c r="B89" s="607"/>
      <c r="C89" s="614" t="s">
        <v>485</v>
      </c>
      <c r="D89" s="141" t="s">
        <v>486</v>
      </c>
      <c r="E89" s="142"/>
      <c r="F89" s="143"/>
      <c r="G89" s="172"/>
      <c r="H89" s="144">
        <f t="shared" si="8"/>
        <v>5400</v>
      </c>
      <c r="I89" s="145"/>
      <c r="J89" s="145"/>
      <c r="K89" s="145"/>
      <c r="L89" s="145">
        <v>5400</v>
      </c>
      <c r="M89" s="146"/>
      <c r="N89" s="146"/>
      <c r="O89" s="147"/>
      <c r="P89" s="25"/>
    </row>
    <row r="90" spans="1:16" ht="15.75" customHeight="1" hidden="1">
      <c r="A90" s="582"/>
      <c r="B90" s="607"/>
      <c r="C90" s="615"/>
      <c r="D90" s="206" t="s">
        <v>487</v>
      </c>
      <c r="E90" s="142"/>
      <c r="F90" s="143"/>
      <c r="G90" s="172"/>
      <c r="H90" s="201">
        <f t="shared" si="8"/>
        <v>0</v>
      </c>
      <c r="I90" s="145"/>
      <c r="J90" s="145"/>
      <c r="K90" s="145"/>
      <c r="L90" s="202"/>
      <c r="M90" s="146"/>
      <c r="N90" s="146"/>
      <c r="O90" s="147"/>
      <c r="P90" s="25"/>
    </row>
    <row r="91" spans="1:16" ht="15.75" customHeight="1" hidden="1">
      <c r="A91" s="582"/>
      <c r="B91" s="607"/>
      <c r="C91" s="616"/>
      <c r="D91" s="206" t="s">
        <v>488</v>
      </c>
      <c r="E91" s="142"/>
      <c r="F91" s="143"/>
      <c r="G91" s="172"/>
      <c r="H91" s="201">
        <f t="shared" si="8"/>
        <v>0</v>
      </c>
      <c r="I91" s="145"/>
      <c r="J91" s="145"/>
      <c r="K91" s="145"/>
      <c r="L91" s="202"/>
      <c r="M91" s="146"/>
      <c r="N91" s="146"/>
      <c r="O91" s="147"/>
      <c r="P91" s="25"/>
    </row>
    <row r="92" spans="1:16" ht="31.5" customHeight="1" hidden="1">
      <c r="A92" s="582"/>
      <c r="B92" s="607"/>
      <c r="C92" s="167" t="s">
        <v>1735</v>
      </c>
      <c r="D92" s="141" t="s">
        <v>1736</v>
      </c>
      <c r="E92" s="142"/>
      <c r="F92" s="143"/>
      <c r="G92" s="172"/>
      <c r="H92" s="144">
        <f t="shared" si="8"/>
        <v>0</v>
      </c>
      <c r="I92" s="145"/>
      <c r="J92" s="145"/>
      <c r="K92" s="145"/>
      <c r="L92" s="145"/>
      <c r="M92" s="146"/>
      <c r="N92" s="146"/>
      <c r="O92" s="147"/>
      <c r="P92" s="25"/>
    </row>
    <row r="93" spans="1:16" ht="47.25" customHeight="1" hidden="1">
      <c r="A93" s="582"/>
      <c r="B93" s="607"/>
      <c r="C93" s="614" t="s">
        <v>1737</v>
      </c>
      <c r="D93" s="141" t="s">
        <v>2029</v>
      </c>
      <c r="E93" s="142"/>
      <c r="F93" s="143"/>
      <c r="G93" s="172"/>
      <c r="H93" s="144">
        <f t="shared" si="8"/>
        <v>0</v>
      </c>
      <c r="I93" s="145"/>
      <c r="J93" s="145"/>
      <c r="K93" s="145"/>
      <c r="L93" s="145">
        <f>SUM(L94:L97)</f>
        <v>0</v>
      </c>
      <c r="M93" s="146"/>
      <c r="N93" s="146"/>
      <c r="O93" s="147"/>
      <c r="P93" s="25"/>
    </row>
    <row r="94" spans="1:16" ht="15.75" customHeight="1" hidden="1">
      <c r="A94" s="582"/>
      <c r="B94" s="607"/>
      <c r="C94" s="615"/>
      <c r="D94" s="198" t="s">
        <v>2030</v>
      </c>
      <c r="E94" s="199"/>
      <c r="F94" s="143"/>
      <c r="G94" s="207"/>
      <c r="H94" s="201">
        <f t="shared" si="8"/>
        <v>0</v>
      </c>
      <c r="I94" s="202"/>
      <c r="J94" s="202"/>
      <c r="K94" s="202"/>
      <c r="L94" s="202"/>
      <c r="M94" s="146"/>
      <c r="N94" s="146"/>
      <c r="O94" s="147"/>
      <c r="P94" s="25"/>
    </row>
    <row r="95" spans="1:16" ht="15.75" customHeight="1" hidden="1">
      <c r="A95" s="582"/>
      <c r="B95" s="607"/>
      <c r="C95" s="615"/>
      <c r="D95" s="198" t="s">
        <v>2031</v>
      </c>
      <c r="E95" s="199"/>
      <c r="F95" s="143"/>
      <c r="G95" s="207"/>
      <c r="H95" s="201">
        <f t="shared" si="8"/>
        <v>0</v>
      </c>
      <c r="I95" s="202"/>
      <c r="J95" s="202"/>
      <c r="K95" s="202"/>
      <c r="L95" s="202"/>
      <c r="M95" s="146"/>
      <c r="N95" s="146"/>
      <c r="O95" s="147"/>
      <c r="P95" s="25"/>
    </row>
    <row r="96" spans="1:16" ht="15.75" customHeight="1" hidden="1">
      <c r="A96" s="582"/>
      <c r="B96" s="607"/>
      <c r="C96" s="615"/>
      <c r="D96" s="198" t="s">
        <v>2032</v>
      </c>
      <c r="E96" s="199"/>
      <c r="F96" s="143"/>
      <c r="G96" s="207"/>
      <c r="H96" s="201">
        <f t="shared" si="8"/>
        <v>0</v>
      </c>
      <c r="I96" s="202"/>
      <c r="J96" s="202"/>
      <c r="K96" s="202"/>
      <c r="L96" s="202"/>
      <c r="M96" s="146"/>
      <c r="N96" s="146"/>
      <c r="O96" s="147"/>
      <c r="P96" s="25"/>
    </row>
    <row r="97" spans="1:16" ht="15.75" customHeight="1" hidden="1">
      <c r="A97" s="582"/>
      <c r="B97" s="607"/>
      <c r="C97" s="616"/>
      <c r="D97" s="198" t="s">
        <v>2033</v>
      </c>
      <c r="E97" s="199"/>
      <c r="F97" s="143"/>
      <c r="G97" s="207"/>
      <c r="H97" s="201">
        <f t="shared" si="8"/>
        <v>0</v>
      </c>
      <c r="I97" s="202"/>
      <c r="J97" s="202"/>
      <c r="K97" s="202"/>
      <c r="L97" s="202"/>
      <c r="M97" s="146"/>
      <c r="N97" s="146"/>
      <c r="O97" s="147"/>
      <c r="P97" s="25"/>
    </row>
    <row r="98" spans="1:16" ht="31.5" customHeight="1" hidden="1">
      <c r="A98" s="582"/>
      <c r="B98" s="607"/>
      <c r="C98" s="167" t="s">
        <v>2034</v>
      </c>
      <c r="D98" s="208" t="s">
        <v>1522</v>
      </c>
      <c r="E98" s="142"/>
      <c r="F98" s="143"/>
      <c r="G98" s="172"/>
      <c r="H98" s="144">
        <f t="shared" si="8"/>
        <v>0</v>
      </c>
      <c r="I98" s="145"/>
      <c r="J98" s="145"/>
      <c r="K98" s="145"/>
      <c r="L98" s="145"/>
      <c r="M98" s="146"/>
      <c r="N98" s="146"/>
      <c r="O98" s="147"/>
      <c r="P98" s="25"/>
    </row>
    <row r="99" spans="1:16" ht="31.5" customHeight="1" hidden="1">
      <c r="A99" s="582"/>
      <c r="B99" s="607"/>
      <c r="C99" s="167" t="s">
        <v>1523</v>
      </c>
      <c r="D99" s="208" t="s">
        <v>348</v>
      </c>
      <c r="E99" s="142"/>
      <c r="F99" s="143"/>
      <c r="G99" s="172"/>
      <c r="H99" s="144">
        <f t="shared" si="8"/>
        <v>0</v>
      </c>
      <c r="I99" s="145"/>
      <c r="J99" s="145"/>
      <c r="K99" s="145"/>
      <c r="L99" s="145"/>
      <c r="M99" s="146"/>
      <c r="N99" s="146"/>
      <c r="O99" s="147"/>
      <c r="P99" s="25"/>
    </row>
    <row r="100" spans="1:16" ht="15.75" customHeight="1" hidden="1">
      <c r="A100" s="582"/>
      <c r="B100" s="607"/>
      <c r="C100" s="167" t="s">
        <v>349</v>
      </c>
      <c r="D100" s="208" t="s">
        <v>350</v>
      </c>
      <c r="E100" s="142"/>
      <c r="F100" s="143"/>
      <c r="G100" s="172"/>
      <c r="H100" s="144">
        <f t="shared" si="8"/>
        <v>0</v>
      </c>
      <c r="I100" s="209"/>
      <c r="J100" s="145"/>
      <c r="K100" s="145"/>
      <c r="L100" s="209"/>
      <c r="M100" s="146"/>
      <c r="N100" s="146"/>
      <c r="O100" s="147"/>
      <c r="P100" s="25"/>
    </row>
    <row r="101" spans="1:16" ht="15.75" customHeight="1" hidden="1">
      <c r="A101" s="582"/>
      <c r="B101" s="607"/>
      <c r="C101" s="167" t="s">
        <v>351</v>
      </c>
      <c r="D101" s="210" t="s">
        <v>1649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1650</v>
      </c>
      <c r="D102" s="13" t="s">
        <v>1651</v>
      </c>
      <c r="E102" s="142"/>
      <c r="F102" s="143"/>
      <c r="G102" s="142"/>
      <c r="H102" s="144">
        <f t="shared" si="8"/>
        <v>0</v>
      </c>
      <c r="I102" s="145"/>
      <c r="J102" s="145"/>
      <c r="K102" s="145"/>
      <c r="L102" s="49"/>
      <c r="M102" s="146"/>
      <c r="N102" s="146"/>
      <c r="O102" s="147"/>
      <c r="P102" s="25"/>
    </row>
    <row r="103" spans="1:16" ht="15.75">
      <c r="A103" s="582"/>
      <c r="B103" s="607"/>
      <c r="C103" s="614" t="s">
        <v>1652</v>
      </c>
      <c r="D103" s="13" t="s">
        <v>778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5"/>
      <c r="D104" s="346" t="s">
        <v>779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5"/>
      <c r="D105" s="346" t="s">
        <v>780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5"/>
      <c r="D106" s="346" t="s">
        <v>781</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5"/>
      <c r="D107" s="346" t="s">
        <v>782</v>
      </c>
      <c r="E107" s="199"/>
      <c r="F107" s="200"/>
      <c r="G107" s="199"/>
      <c r="H107" s="201">
        <f t="shared" si="8"/>
        <v>0</v>
      </c>
      <c r="I107" s="202"/>
      <c r="J107" s="202"/>
      <c r="K107" s="202"/>
      <c r="L107" s="202"/>
      <c r="M107" s="203"/>
      <c r="N107" s="203"/>
      <c r="O107" s="203"/>
      <c r="P107" s="25"/>
    </row>
    <row r="108" spans="1:16" ht="15.75">
      <c r="A108" s="582"/>
      <c r="B108" s="607"/>
      <c r="C108" s="615"/>
      <c r="D108" s="346" t="s">
        <v>1921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5"/>
      <c r="D109" s="50" t="s">
        <v>1922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5"/>
      <c r="D110" s="50" t="s">
        <v>1923</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6"/>
      <c r="D111" s="50" t="s">
        <v>1924</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4" t="s">
        <v>1925</v>
      </c>
      <c r="D112" s="13" t="s">
        <v>1926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5"/>
      <c r="D113" s="346" t="s">
        <v>1285</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5"/>
      <c r="D114" s="346" t="s">
        <v>1749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5"/>
      <c r="D115" s="346" t="s">
        <v>1750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6"/>
      <c r="D116" s="50" t="s">
        <v>1751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1752</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1753</v>
      </c>
      <c r="D118" s="13" t="s">
        <v>2046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2047</v>
      </c>
      <c r="D119" s="13" t="s">
        <v>1666</v>
      </c>
      <c r="E119" s="142"/>
      <c r="F119" s="143"/>
      <c r="G119" s="142"/>
      <c r="H119" s="144">
        <f t="shared" si="13"/>
        <v>0</v>
      </c>
      <c r="I119" s="145"/>
      <c r="J119" s="145"/>
      <c r="K119" s="145"/>
      <c r="L119" s="49"/>
      <c r="M119" s="146"/>
      <c r="N119" s="146"/>
      <c r="O119" s="147"/>
      <c r="P119" s="25"/>
    </row>
    <row r="120" spans="1:16" ht="15.75" customHeight="1" hidden="1">
      <c r="A120" s="582"/>
      <c r="B120" s="607"/>
      <c r="C120" s="167" t="s">
        <v>1667</v>
      </c>
      <c r="D120" s="13" t="s">
        <v>1668</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1669</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2107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123</v>
      </c>
      <c r="E123" s="142"/>
      <c r="F123" s="143"/>
      <c r="G123" s="142"/>
      <c r="H123" s="144">
        <f t="shared" si="13"/>
        <v>0</v>
      </c>
      <c r="I123" s="145"/>
      <c r="J123" s="145"/>
      <c r="K123" s="145"/>
      <c r="L123" s="49"/>
      <c r="M123" s="146"/>
      <c r="N123" s="146"/>
      <c r="O123" s="147"/>
      <c r="P123" s="25"/>
    </row>
    <row r="124" spans="1:16" ht="15.75" hidden="1">
      <c r="A124" s="582"/>
      <c r="B124" s="607"/>
      <c r="C124" s="167"/>
      <c r="D124" s="13" t="s">
        <v>124</v>
      </c>
      <c r="E124" s="142"/>
      <c r="F124" s="143"/>
      <c r="G124" s="142"/>
      <c r="H124" s="144">
        <f t="shared" si="13"/>
        <v>0</v>
      </c>
      <c r="I124" s="145"/>
      <c r="J124" s="145"/>
      <c r="K124" s="145"/>
      <c r="L124" s="49"/>
      <c r="M124" s="146"/>
      <c r="N124" s="146"/>
      <c r="O124" s="147"/>
      <c r="P124" s="25"/>
    </row>
    <row r="125" spans="1:16" ht="15.75" hidden="1">
      <c r="A125" s="582"/>
      <c r="B125" s="607"/>
      <c r="C125" s="167"/>
      <c r="D125" s="13" t="s">
        <v>125</v>
      </c>
      <c r="E125" s="142"/>
      <c r="F125" s="143"/>
      <c r="G125" s="142"/>
      <c r="H125" s="144">
        <f t="shared" si="13"/>
        <v>0</v>
      </c>
      <c r="I125" s="145"/>
      <c r="J125" s="145"/>
      <c r="K125" s="145"/>
      <c r="L125" s="49"/>
      <c r="M125" s="146"/>
      <c r="N125" s="146"/>
      <c r="O125" s="147"/>
      <c r="P125" s="25"/>
    </row>
    <row r="126" spans="1:16" ht="15.75" hidden="1">
      <c r="A126" s="582"/>
      <c r="B126" s="607"/>
      <c r="C126" s="167"/>
      <c r="D126" s="13" t="s">
        <v>500</v>
      </c>
      <c r="E126" s="142"/>
      <c r="F126" s="143"/>
      <c r="G126" s="142"/>
      <c r="H126" s="144">
        <f t="shared" si="13"/>
        <v>0</v>
      </c>
      <c r="I126" s="145"/>
      <c r="J126" s="145"/>
      <c r="K126" s="145"/>
      <c r="L126" s="49"/>
      <c r="M126" s="146"/>
      <c r="N126" s="146"/>
      <c r="O126" s="147"/>
      <c r="P126" s="25"/>
    </row>
    <row r="127" spans="1:16" ht="31.5" hidden="1">
      <c r="A127" s="582"/>
      <c r="B127" s="607"/>
      <c r="C127" s="167"/>
      <c r="D127" s="211" t="s">
        <v>501</v>
      </c>
      <c r="E127" s="142"/>
      <c r="F127" s="143"/>
      <c r="G127" s="142"/>
      <c r="H127" s="144">
        <f t="shared" si="13"/>
        <v>0</v>
      </c>
      <c r="I127" s="145"/>
      <c r="J127" s="145"/>
      <c r="K127" s="145"/>
      <c r="L127" s="49"/>
      <c r="M127" s="146"/>
      <c r="N127" s="146"/>
      <c r="O127" s="147"/>
      <c r="P127" s="25"/>
    </row>
    <row r="128" spans="1:16" ht="31.5" hidden="1">
      <c r="A128" s="582"/>
      <c r="B128" s="607"/>
      <c r="C128" s="167"/>
      <c r="D128" s="211" t="s">
        <v>502</v>
      </c>
      <c r="E128" s="142"/>
      <c r="F128" s="143"/>
      <c r="G128" s="142"/>
      <c r="H128" s="144">
        <f t="shared" si="13"/>
        <v>0</v>
      </c>
      <c r="I128" s="145"/>
      <c r="J128" s="145"/>
      <c r="K128" s="145"/>
      <c r="L128" s="49"/>
      <c r="M128" s="146"/>
      <c r="N128" s="146"/>
      <c r="O128" s="147"/>
      <c r="P128" s="25"/>
    </row>
    <row r="129" spans="1:16" ht="31.5" hidden="1">
      <c r="A129" s="582"/>
      <c r="B129" s="607"/>
      <c r="C129" s="167"/>
      <c r="D129" s="13" t="s">
        <v>1266</v>
      </c>
      <c r="E129" s="142"/>
      <c r="F129" s="143"/>
      <c r="G129" s="142"/>
      <c r="H129" s="144">
        <f t="shared" si="13"/>
        <v>0</v>
      </c>
      <c r="I129" s="145"/>
      <c r="J129" s="145"/>
      <c r="K129" s="145"/>
      <c r="L129" s="49"/>
      <c r="M129" s="146"/>
      <c r="N129" s="146"/>
      <c r="O129" s="147"/>
      <c r="P129" s="25"/>
    </row>
    <row r="130" spans="1:16" ht="15.75" hidden="1">
      <c r="A130" s="582"/>
      <c r="B130" s="607"/>
      <c r="C130" s="167"/>
      <c r="D130" s="141" t="s">
        <v>1417</v>
      </c>
      <c r="E130" s="142"/>
      <c r="F130" s="143"/>
      <c r="G130" s="142"/>
      <c r="H130" s="144">
        <f t="shared" si="13"/>
        <v>0</v>
      </c>
      <c r="I130" s="145"/>
      <c r="J130" s="145"/>
      <c r="K130" s="145"/>
      <c r="L130" s="49"/>
      <c r="M130" s="146"/>
      <c r="N130" s="146"/>
      <c r="O130" s="147"/>
      <c r="P130" s="25"/>
    </row>
    <row r="131" spans="1:16" ht="15.75" hidden="1">
      <c r="A131" s="582"/>
      <c r="B131" s="607"/>
      <c r="C131" s="167"/>
      <c r="D131" s="141" t="s">
        <v>2071</v>
      </c>
      <c r="E131" s="142"/>
      <c r="F131" s="143"/>
      <c r="G131" s="142"/>
      <c r="H131" s="144">
        <f t="shared" si="13"/>
        <v>0</v>
      </c>
      <c r="I131" s="145"/>
      <c r="J131" s="145"/>
      <c r="K131" s="145"/>
      <c r="L131" s="49"/>
      <c r="M131" s="146"/>
      <c r="N131" s="146"/>
      <c r="O131" s="147"/>
      <c r="P131" s="25"/>
    </row>
    <row r="132" spans="1:16" ht="15.75" hidden="1">
      <c r="A132" s="582"/>
      <c r="B132" s="607"/>
      <c r="C132" s="167"/>
      <c r="D132" s="13" t="s">
        <v>56</v>
      </c>
      <c r="E132" s="142"/>
      <c r="F132" s="143"/>
      <c r="G132" s="142"/>
      <c r="H132" s="144">
        <f t="shared" si="13"/>
        <v>0</v>
      </c>
      <c r="I132" s="145"/>
      <c r="J132" s="145"/>
      <c r="K132" s="145"/>
      <c r="L132" s="49"/>
      <c r="M132" s="146"/>
      <c r="N132" s="146"/>
      <c r="O132" s="147"/>
      <c r="P132" s="25"/>
    </row>
    <row r="133" spans="1:16" ht="15.75" hidden="1">
      <c r="A133" s="582"/>
      <c r="B133" s="607"/>
      <c r="C133" s="167"/>
      <c r="D133" s="13" t="s">
        <v>57</v>
      </c>
      <c r="E133" s="142"/>
      <c r="F133" s="143"/>
      <c r="G133" s="142"/>
      <c r="H133" s="144">
        <f t="shared" si="13"/>
        <v>0</v>
      </c>
      <c r="I133" s="145"/>
      <c r="J133" s="145"/>
      <c r="K133" s="145"/>
      <c r="L133" s="49"/>
      <c r="M133" s="146"/>
      <c r="N133" s="146"/>
      <c r="O133" s="147"/>
      <c r="P133" s="25"/>
    </row>
    <row r="134" spans="1:16" ht="15.75" hidden="1">
      <c r="A134" s="582"/>
      <c r="B134" s="607"/>
      <c r="C134" s="167"/>
      <c r="D134" s="13" t="s">
        <v>58</v>
      </c>
      <c r="E134" s="142"/>
      <c r="F134" s="143"/>
      <c r="G134" s="142"/>
      <c r="H134" s="144">
        <f t="shared" si="13"/>
        <v>0</v>
      </c>
      <c r="I134" s="145"/>
      <c r="J134" s="145"/>
      <c r="K134" s="145"/>
      <c r="L134" s="49"/>
      <c r="M134" s="146"/>
      <c r="N134" s="146"/>
      <c r="O134" s="147"/>
      <c r="P134" s="25"/>
    </row>
    <row r="135" spans="1:16" ht="15.75" hidden="1">
      <c r="A135" s="582"/>
      <c r="B135" s="607"/>
      <c r="C135" s="167"/>
      <c r="D135" s="13" t="s">
        <v>23</v>
      </c>
      <c r="E135" s="142"/>
      <c r="F135" s="143"/>
      <c r="G135" s="142"/>
      <c r="H135" s="144">
        <f t="shared" si="13"/>
        <v>0</v>
      </c>
      <c r="I135" s="145"/>
      <c r="J135" s="145"/>
      <c r="K135" s="145"/>
      <c r="L135" s="49"/>
      <c r="M135" s="146"/>
      <c r="N135" s="146"/>
      <c r="O135" s="147"/>
      <c r="P135" s="25"/>
    </row>
    <row r="136" spans="1:16" ht="15.75" hidden="1">
      <c r="A136" s="582"/>
      <c r="B136" s="607"/>
      <c r="C136" s="167"/>
      <c r="D136" s="13" t="s">
        <v>1631</v>
      </c>
      <c r="E136" s="142"/>
      <c r="F136" s="143"/>
      <c r="G136" s="142"/>
      <c r="H136" s="144">
        <f t="shared" si="13"/>
        <v>0</v>
      </c>
      <c r="I136" s="145"/>
      <c r="J136" s="145"/>
      <c r="K136" s="145"/>
      <c r="L136" s="49"/>
      <c r="M136" s="146"/>
      <c r="N136" s="146"/>
      <c r="O136" s="147"/>
      <c r="P136" s="25"/>
    </row>
    <row r="137" spans="1:16" ht="15.75" hidden="1">
      <c r="A137" s="582"/>
      <c r="B137" s="607"/>
      <c r="C137" s="167"/>
      <c r="D137" s="13" t="s">
        <v>1511</v>
      </c>
      <c r="E137" s="142"/>
      <c r="F137" s="143"/>
      <c r="G137" s="142"/>
      <c r="H137" s="144">
        <f t="shared" si="13"/>
        <v>0</v>
      </c>
      <c r="I137" s="145"/>
      <c r="J137" s="145"/>
      <c r="K137" s="145"/>
      <c r="L137" s="49"/>
      <c r="M137" s="146"/>
      <c r="N137" s="146"/>
      <c r="O137" s="147"/>
      <c r="P137" s="25"/>
    </row>
    <row r="138" spans="1:16" ht="15.75" hidden="1">
      <c r="A138" s="582"/>
      <c r="B138" s="607"/>
      <c r="C138" s="167"/>
      <c r="D138" s="13" t="s">
        <v>1001</v>
      </c>
      <c r="E138" s="142"/>
      <c r="F138" s="143"/>
      <c r="G138" s="142"/>
      <c r="H138" s="144">
        <f t="shared" si="13"/>
        <v>0</v>
      </c>
      <c r="I138" s="145"/>
      <c r="J138" s="145"/>
      <c r="K138" s="145"/>
      <c r="L138" s="49"/>
      <c r="M138" s="146"/>
      <c r="N138" s="146"/>
      <c r="O138" s="147"/>
      <c r="P138" s="25"/>
    </row>
    <row r="139" spans="1:16" ht="31.5" hidden="1">
      <c r="A139" s="582"/>
      <c r="B139" s="607"/>
      <c r="C139" s="167"/>
      <c r="D139" s="13" t="s">
        <v>1400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355</v>
      </c>
      <c r="B147" s="605" t="s">
        <v>1002</v>
      </c>
      <c r="C147" s="195"/>
      <c r="D147" s="136" t="s">
        <v>1003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1914</v>
      </c>
      <c r="D148" s="141" t="s">
        <v>1004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1912</v>
      </c>
      <c r="D149" s="141" t="s">
        <v>901</v>
      </c>
      <c r="E149" s="142"/>
      <c r="F149" s="143"/>
      <c r="G149" s="142"/>
      <c r="H149" s="144">
        <f t="shared" si="15"/>
        <v>0</v>
      </c>
      <c r="I149" s="145"/>
      <c r="J149" s="145"/>
      <c r="K149" s="145"/>
      <c r="L149" s="145"/>
      <c r="M149" s="146"/>
      <c r="N149" s="146"/>
      <c r="O149" s="147"/>
      <c r="P149" s="25"/>
      <c r="Q149" s="22"/>
    </row>
    <row r="150" spans="1:17" s="45" customFormat="1" ht="15.75">
      <c r="A150" s="582"/>
      <c r="B150" s="607"/>
      <c r="C150" s="617" t="s">
        <v>1925</v>
      </c>
      <c r="D150" s="141" t="s">
        <v>1005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8"/>
      <c r="D151" s="347" t="s">
        <v>1006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8"/>
      <c r="D152" s="347" t="s">
        <v>152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8"/>
      <c r="D153" s="347" t="s">
        <v>153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8"/>
      <c r="D154" s="347" t="s">
        <v>154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8"/>
      <c r="D155" s="347" t="s">
        <v>155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8"/>
      <c r="D156" s="198" t="s">
        <v>156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8"/>
      <c r="D157" s="198" t="s">
        <v>157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19"/>
      <c r="D158" s="198" t="s">
        <v>158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7" t="s">
        <v>159</v>
      </c>
      <c r="D159" s="141" t="s">
        <v>160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8"/>
      <c r="D160" s="198" t="s">
        <v>161</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8"/>
      <c r="D161" s="198" t="s">
        <v>162</v>
      </c>
      <c r="E161" s="199"/>
      <c r="F161" s="143"/>
      <c r="G161" s="199"/>
      <c r="H161" s="201">
        <f t="shared" si="15"/>
        <v>0</v>
      </c>
      <c r="I161" s="202"/>
      <c r="J161" s="202"/>
      <c r="K161" s="202"/>
      <c r="L161" s="202"/>
      <c r="M161" s="203"/>
      <c r="N161" s="203"/>
      <c r="O161" s="204"/>
      <c r="P161" s="25"/>
    </row>
    <row r="162" spans="1:16" ht="15.75" customHeight="1" hidden="1">
      <c r="A162" s="582"/>
      <c r="B162" s="607"/>
      <c r="C162" s="618"/>
      <c r="D162" s="198" t="s">
        <v>163</v>
      </c>
      <c r="E162" s="199"/>
      <c r="F162" s="143"/>
      <c r="G162" s="199"/>
      <c r="H162" s="201">
        <f t="shared" si="15"/>
        <v>0</v>
      </c>
      <c r="I162" s="202"/>
      <c r="J162" s="202"/>
      <c r="K162" s="202"/>
      <c r="L162" s="202"/>
      <c r="M162" s="203"/>
      <c r="N162" s="203"/>
      <c r="O162" s="204"/>
      <c r="P162" s="25"/>
    </row>
    <row r="163" spans="1:16" ht="15.75" customHeight="1" hidden="1">
      <c r="A163" s="582"/>
      <c r="B163" s="607"/>
      <c r="C163" s="619"/>
      <c r="D163" s="198" t="s">
        <v>164</v>
      </c>
      <c r="E163" s="199"/>
      <c r="F163" s="143"/>
      <c r="G163" s="199"/>
      <c r="H163" s="201">
        <f t="shared" si="15"/>
        <v>0</v>
      </c>
      <c r="I163" s="202"/>
      <c r="J163" s="202"/>
      <c r="K163" s="202"/>
      <c r="L163" s="202"/>
      <c r="M163" s="203"/>
      <c r="N163" s="203"/>
      <c r="O163" s="204"/>
      <c r="P163" s="25"/>
    </row>
    <row r="164" spans="1:16" ht="47.25" customHeight="1" hidden="1">
      <c r="A164" s="582"/>
      <c r="B164" s="607"/>
      <c r="C164" s="212" t="s">
        <v>1737</v>
      </c>
      <c r="D164" s="208" t="s">
        <v>330</v>
      </c>
      <c r="E164" s="142"/>
      <c r="F164" s="143"/>
      <c r="G164" s="142"/>
      <c r="H164" s="144">
        <f t="shared" si="15"/>
        <v>0</v>
      </c>
      <c r="I164" s="145"/>
      <c r="J164" s="145"/>
      <c r="K164" s="145"/>
      <c r="L164" s="145"/>
      <c r="M164" s="146"/>
      <c r="N164" s="146"/>
      <c r="O164" s="147"/>
      <c r="P164" s="25"/>
    </row>
    <row r="165" spans="1:16" ht="49.5" customHeight="1">
      <c r="A165" s="582"/>
      <c r="B165" s="607"/>
      <c r="C165" s="212" t="s">
        <v>331</v>
      </c>
      <c r="D165" s="208" t="s">
        <v>332</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333</v>
      </c>
      <c r="D166" s="208" t="s">
        <v>334</v>
      </c>
      <c r="E166" s="142"/>
      <c r="F166" s="143"/>
      <c r="G166" s="142"/>
      <c r="H166" s="144">
        <f t="shared" si="15"/>
        <v>43975.12</v>
      </c>
      <c r="I166" s="145"/>
      <c r="J166" s="145"/>
      <c r="K166" s="145"/>
      <c r="L166" s="145">
        <v>43975.12</v>
      </c>
      <c r="M166" s="146"/>
      <c r="N166" s="146"/>
      <c r="O166" s="147"/>
      <c r="P166" s="25"/>
    </row>
    <row r="167" spans="1:16" ht="15.75">
      <c r="A167" s="582"/>
      <c r="B167" s="607"/>
      <c r="C167" s="617" t="s">
        <v>335</v>
      </c>
      <c r="D167" s="208" t="s">
        <v>336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8"/>
      <c r="D168" s="348" t="s">
        <v>337</v>
      </c>
      <c r="E168" s="199"/>
      <c r="F168" s="143"/>
      <c r="G168" s="199"/>
      <c r="H168" s="201">
        <f t="shared" si="15"/>
        <v>30000</v>
      </c>
      <c r="I168" s="202"/>
      <c r="J168" s="202"/>
      <c r="K168" s="202"/>
      <c r="L168" s="202">
        <v>30000</v>
      </c>
      <c r="M168" s="203"/>
      <c r="N168" s="203"/>
      <c r="O168" s="204"/>
      <c r="P168" s="25"/>
    </row>
    <row r="169" spans="1:16" ht="15.75">
      <c r="A169" s="582"/>
      <c r="B169" s="607"/>
      <c r="C169" s="618"/>
      <c r="D169" s="348" t="s">
        <v>338</v>
      </c>
      <c r="E169" s="199"/>
      <c r="F169" s="143"/>
      <c r="G169" s="199"/>
      <c r="H169" s="201">
        <f t="shared" si="15"/>
        <v>30000</v>
      </c>
      <c r="I169" s="202"/>
      <c r="J169" s="202"/>
      <c r="K169" s="202"/>
      <c r="L169" s="202">
        <v>30000</v>
      </c>
      <c r="M169" s="203"/>
      <c r="N169" s="203"/>
      <c r="O169" s="204"/>
      <c r="P169" s="25"/>
    </row>
    <row r="170" spans="1:16" ht="16.5" customHeight="1">
      <c r="A170" s="582"/>
      <c r="B170" s="607"/>
      <c r="C170" s="619"/>
      <c r="D170" s="348" t="s">
        <v>339</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340</v>
      </c>
      <c r="D171" s="208" t="s">
        <v>489</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490</v>
      </c>
      <c r="D172" s="208" t="s">
        <v>1512</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1513</v>
      </c>
      <c r="D173" s="208" t="s">
        <v>884</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1827</v>
      </c>
      <c r="D174" s="208" t="s">
        <v>59</v>
      </c>
      <c r="E174" s="142"/>
      <c r="F174" s="143"/>
      <c r="G174" s="142"/>
      <c r="H174" s="144">
        <f t="shared" si="15"/>
        <v>0</v>
      </c>
      <c r="I174" s="145"/>
      <c r="J174" s="145"/>
      <c r="K174" s="145"/>
      <c r="L174" s="145"/>
      <c r="M174" s="146"/>
      <c r="N174" s="146"/>
      <c r="O174" s="147"/>
      <c r="P174" s="25"/>
    </row>
    <row r="175" spans="1:16" ht="47.25" customHeight="1" hidden="1">
      <c r="A175" s="582"/>
      <c r="B175" s="607"/>
      <c r="C175" s="212" t="s">
        <v>60</v>
      </c>
      <c r="D175" s="208" t="s">
        <v>29</v>
      </c>
      <c r="E175" s="142"/>
      <c r="F175" s="143"/>
      <c r="G175" s="142"/>
      <c r="H175" s="144">
        <f t="shared" si="15"/>
        <v>0</v>
      </c>
      <c r="I175" s="145"/>
      <c r="J175" s="145"/>
      <c r="K175" s="145"/>
      <c r="L175" s="145"/>
      <c r="M175" s="146"/>
      <c r="N175" s="146"/>
      <c r="O175" s="147"/>
      <c r="P175" s="25"/>
    </row>
    <row r="176" spans="1:16" ht="15.75" customHeight="1" hidden="1">
      <c r="A176" s="582"/>
      <c r="B176" s="607"/>
      <c r="C176" s="617" t="s">
        <v>30</v>
      </c>
      <c r="D176" s="208" t="s">
        <v>216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8"/>
      <c r="D177" s="213" t="s">
        <v>217</v>
      </c>
      <c r="E177" s="199"/>
      <c r="F177" s="143"/>
      <c r="G177" s="199"/>
      <c r="H177" s="201">
        <f t="shared" si="20"/>
        <v>0</v>
      </c>
      <c r="I177" s="202"/>
      <c r="J177" s="202"/>
      <c r="K177" s="202"/>
      <c r="L177" s="202"/>
      <c r="M177" s="203"/>
      <c r="N177" s="203"/>
      <c r="O177" s="204"/>
      <c r="P177" s="25"/>
    </row>
    <row r="178" spans="1:16" ht="15.75" customHeight="1" hidden="1">
      <c r="A178" s="582"/>
      <c r="B178" s="607"/>
      <c r="C178" s="619"/>
      <c r="D178" s="213" t="s">
        <v>1070</v>
      </c>
      <c r="E178" s="199"/>
      <c r="F178" s="143"/>
      <c r="G178" s="199"/>
      <c r="H178" s="201">
        <f t="shared" si="20"/>
        <v>0</v>
      </c>
      <c r="I178" s="202"/>
      <c r="J178" s="202"/>
      <c r="K178" s="202"/>
      <c r="L178" s="202"/>
      <c r="M178" s="203"/>
      <c r="N178" s="203"/>
      <c r="O178" s="204"/>
      <c r="P178" s="25"/>
    </row>
    <row r="179" spans="1:16" ht="31.5">
      <c r="A179" s="582"/>
      <c r="B179" s="607"/>
      <c r="C179" s="212" t="s">
        <v>1514</v>
      </c>
      <c r="D179" s="208" t="s">
        <v>1633</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1634</v>
      </c>
      <c r="D180" s="208" t="s">
        <v>598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599</v>
      </c>
      <c r="D181" s="208" t="s">
        <v>113</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114</v>
      </c>
      <c r="D182" s="208" t="s">
        <v>1171</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1172</v>
      </c>
      <c r="D183" s="141" t="s">
        <v>1173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1174</v>
      </c>
      <c r="D184" s="141" t="s">
        <v>117</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885</v>
      </c>
      <c r="D185" s="141" t="s">
        <v>886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368</v>
      </c>
      <c r="D186" s="141" t="s">
        <v>1427</v>
      </c>
      <c r="E186" s="142"/>
      <c r="F186" s="143"/>
      <c r="G186" s="142"/>
      <c r="H186" s="144">
        <f t="shared" si="20"/>
        <v>0</v>
      </c>
      <c r="I186" s="145"/>
      <c r="J186" s="145"/>
      <c r="K186" s="145"/>
      <c r="L186" s="145"/>
      <c r="M186" s="146"/>
      <c r="N186" s="146"/>
      <c r="O186" s="147"/>
      <c r="P186" s="25"/>
    </row>
    <row r="187" spans="1:16" ht="15.75">
      <c r="A187" s="582"/>
      <c r="B187" s="607"/>
      <c r="C187" s="617" t="s">
        <v>1652</v>
      </c>
      <c r="D187" s="141" t="s">
        <v>1428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8"/>
      <c r="D188" s="347" t="s">
        <v>1429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8"/>
      <c r="D189" s="347" t="s">
        <v>1430</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8"/>
      <c r="D190" s="347" t="s">
        <v>1431</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19"/>
      <c r="D191" s="347" t="s">
        <v>1432</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1433</v>
      </c>
      <c r="D192" s="141" t="s">
        <v>1434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1435</v>
      </c>
      <c r="D193" s="141" t="s">
        <v>1436</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1437</v>
      </c>
      <c r="D194" s="141" t="s">
        <v>327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328</v>
      </c>
      <c r="D195" s="141" t="s">
        <v>2090</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2091</v>
      </c>
      <c r="D196" s="141" t="s">
        <v>2092</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2093</v>
      </c>
      <c r="D197" s="141" t="s">
        <v>738</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739</v>
      </c>
      <c r="D198" s="141" t="s">
        <v>740</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741</v>
      </c>
      <c r="D199" s="141" t="s">
        <v>742</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743</v>
      </c>
      <c r="D200" s="141" t="s">
        <v>744</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1118</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1119</v>
      </c>
      <c r="D202" s="141" t="s">
        <v>1120</v>
      </c>
      <c r="E202" s="142"/>
      <c r="F202" s="143"/>
      <c r="G202" s="142"/>
      <c r="H202" s="144">
        <f t="shared" si="20"/>
        <v>0</v>
      </c>
      <c r="I202" s="145">
        <f>4-4</f>
        <v>0</v>
      </c>
      <c r="J202" s="145"/>
      <c r="K202" s="145"/>
      <c r="L202" s="145"/>
      <c r="M202" s="146"/>
      <c r="N202" s="146"/>
      <c r="O202" s="147"/>
      <c r="P202" s="25"/>
    </row>
    <row r="203" spans="1:16" ht="31.5" customHeight="1" hidden="1">
      <c r="A203" s="582"/>
      <c r="B203" s="607"/>
      <c r="C203" s="617" t="s">
        <v>1121</v>
      </c>
      <c r="D203" s="141" t="s">
        <v>1122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1"/>
      <c r="D204" s="206" t="s">
        <v>1123</v>
      </c>
      <c r="E204" s="142"/>
      <c r="F204" s="143" t="e">
        <f t="shared" si="25"/>
        <v>#DIV/0!</v>
      </c>
      <c r="G204" s="142"/>
      <c r="H204" s="201"/>
      <c r="I204" s="145"/>
      <c r="J204" s="145"/>
      <c r="K204" s="145"/>
      <c r="L204" s="202"/>
      <c r="M204" s="146"/>
      <c r="N204" s="146"/>
      <c r="O204" s="147"/>
      <c r="P204" s="25"/>
    </row>
    <row r="205" spans="1:16" ht="15.75" customHeight="1" hidden="1">
      <c r="A205" s="582"/>
      <c r="B205" s="607"/>
      <c r="C205" s="621"/>
      <c r="D205" s="206" t="s">
        <v>1124</v>
      </c>
      <c r="E205" s="142"/>
      <c r="F205" s="143" t="e">
        <f t="shared" si="25"/>
        <v>#DIV/0!</v>
      </c>
      <c r="G205" s="142"/>
      <c r="H205" s="201"/>
      <c r="I205" s="145"/>
      <c r="J205" s="145"/>
      <c r="K205" s="145"/>
      <c r="L205" s="202"/>
      <c r="M205" s="146"/>
      <c r="N205" s="146"/>
      <c r="O205" s="147"/>
      <c r="P205" s="25"/>
    </row>
    <row r="206" spans="1:16" ht="15.75" customHeight="1" hidden="1">
      <c r="A206" s="582"/>
      <c r="B206" s="607"/>
      <c r="C206" s="621"/>
      <c r="D206" s="206" t="s">
        <v>1125</v>
      </c>
      <c r="E206" s="142"/>
      <c r="F206" s="143" t="e">
        <f t="shared" si="25"/>
        <v>#DIV/0!</v>
      </c>
      <c r="G206" s="142"/>
      <c r="H206" s="201"/>
      <c r="I206" s="145"/>
      <c r="J206" s="145"/>
      <c r="K206" s="145"/>
      <c r="L206" s="202"/>
      <c r="M206" s="146"/>
      <c r="N206" s="146"/>
      <c r="O206" s="147"/>
      <c r="P206" s="25"/>
    </row>
    <row r="207" spans="1:16" ht="15.75" customHeight="1" hidden="1">
      <c r="A207" s="582"/>
      <c r="B207" s="607"/>
      <c r="C207" s="621"/>
      <c r="D207" s="206" t="s">
        <v>1126</v>
      </c>
      <c r="E207" s="142"/>
      <c r="F207" s="143" t="e">
        <f t="shared" si="25"/>
        <v>#DIV/0!</v>
      </c>
      <c r="G207" s="142"/>
      <c r="H207" s="201"/>
      <c r="I207" s="145"/>
      <c r="J207" s="145"/>
      <c r="K207" s="145"/>
      <c r="L207" s="202"/>
      <c r="M207" s="146"/>
      <c r="N207" s="146"/>
      <c r="O207" s="147"/>
      <c r="P207" s="25"/>
    </row>
    <row r="208" spans="1:16" ht="15.75" customHeight="1" hidden="1">
      <c r="A208" s="582"/>
      <c r="B208" s="607"/>
      <c r="C208" s="621"/>
      <c r="D208" s="206" t="s">
        <v>1127</v>
      </c>
      <c r="E208" s="142"/>
      <c r="F208" s="143" t="e">
        <f t="shared" si="25"/>
        <v>#DIV/0!</v>
      </c>
      <c r="G208" s="142"/>
      <c r="H208" s="201"/>
      <c r="I208" s="145"/>
      <c r="J208" s="145"/>
      <c r="K208" s="145"/>
      <c r="L208" s="202"/>
      <c r="M208" s="146"/>
      <c r="N208" s="146"/>
      <c r="O208" s="147"/>
      <c r="P208" s="25"/>
    </row>
    <row r="209" spans="1:16" ht="15.75" customHeight="1" hidden="1">
      <c r="A209" s="582"/>
      <c r="B209" s="607"/>
      <c r="C209" s="621"/>
      <c r="D209" s="206" t="s">
        <v>1135</v>
      </c>
      <c r="E209" s="142"/>
      <c r="F209" s="143" t="e">
        <f t="shared" si="25"/>
        <v>#DIV/0!</v>
      </c>
      <c r="G209" s="142"/>
      <c r="H209" s="201"/>
      <c r="I209" s="145"/>
      <c r="J209" s="145"/>
      <c r="K209" s="145"/>
      <c r="L209" s="202"/>
      <c r="M209" s="146"/>
      <c r="N209" s="146"/>
      <c r="O209" s="147"/>
      <c r="P209" s="25"/>
    </row>
    <row r="210" spans="1:16" ht="15.75" customHeight="1" hidden="1">
      <c r="A210" s="582"/>
      <c r="B210" s="607"/>
      <c r="C210" s="621"/>
      <c r="D210" s="206" t="s">
        <v>1136</v>
      </c>
      <c r="E210" s="142"/>
      <c r="F210" s="143" t="e">
        <f t="shared" si="25"/>
        <v>#DIV/0!</v>
      </c>
      <c r="G210" s="142"/>
      <c r="H210" s="201"/>
      <c r="I210" s="145"/>
      <c r="J210" s="145"/>
      <c r="K210" s="145"/>
      <c r="L210" s="202"/>
      <c r="M210" s="146"/>
      <c r="N210" s="146"/>
      <c r="O210" s="147"/>
      <c r="P210" s="25"/>
    </row>
    <row r="211" spans="1:16" ht="15.75" customHeight="1" hidden="1">
      <c r="A211" s="582"/>
      <c r="B211" s="607"/>
      <c r="C211" s="621"/>
      <c r="D211" s="206" t="s">
        <v>1137</v>
      </c>
      <c r="E211" s="142"/>
      <c r="F211" s="143" t="e">
        <f t="shared" si="25"/>
        <v>#DIV/0!</v>
      </c>
      <c r="G211" s="142"/>
      <c r="H211" s="201"/>
      <c r="I211" s="145"/>
      <c r="J211" s="145"/>
      <c r="K211" s="145"/>
      <c r="L211" s="202"/>
      <c r="M211" s="146"/>
      <c r="N211" s="146"/>
      <c r="O211" s="147"/>
      <c r="P211" s="25"/>
    </row>
    <row r="212" spans="1:16" ht="15.75" customHeight="1" hidden="1">
      <c r="A212" s="582"/>
      <c r="B212" s="607"/>
      <c r="C212" s="621"/>
      <c r="D212" s="206" t="s">
        <v>1138</v>
      </c>
      <c r="E212" s="142"/>
      <c r="F212" s="143" t="e">
        <f t="shared" si="25"/>
        <v>#DIV/0!</v>
      </c>
      <c r="G212" s="142"/>
      <c r="H212" s="201"/>
      <c r="I212" s="145"/>
      <c r="J212" s="145"/>
      <c r="K212" s="145"/>
      <c r="L212" s="202"/>
      <c r="M212" s="146"/>
      <c r="N212" s="146"/>
      <c r="O212" s="147"/>
      <c r="P212" s="25"/>
    </row>
    <row r="213" spans="1:16" ht="15.75" customHeight="1" hidden="1">
      <c r="A213" s="582"/>
      <c r="B213" s="607"/>
      <c r="C213" s="621"/>
      <c r="D213" s="206" t="s">
        <v>1139</v>
      </c>
      <c r="E213" s="142"/>
      <c r="F213" s="143" t="e">
        <f t="shared" si="25"/>
        <v>#DIV/0!</v>
      </c>
      <c r="G213" s="142"/>
      <c r="H213" s="201"/>
      <c r="I213" s="145"/>
      <c r="J213" s="145"/>
      <c r="K213" s="145"/>
      <c r="L213" s="202"/>
      <c r="M213" s="146"/>
      <c r="N213" s="146"/>
      <c r="O213" s="147"/>
      <c r="P213" s="25"/>
    </row>
    <row r="214" spans="1:16" ht="15.75" customHeight="1" hidden="1">
      <c r="A214" s="582"/>
      <c r="B214" s="607"/>
      <c r="C214" s="621"/>
      <c r="D214" s="206" t="s">
        <v>1140</v>
      </c>
      <c r="E214" s="142"/>
      <c r="F214" s="143" t="e">
        <f t="shared" si="25"/>
        <v>#DIV/0!</v>
      </c>
      <c r="G214" s="142"/>
      <c r="H214" s="201"/>
      <c r="I214" s="145"/>
      <c r="J214" s="145"/>
      <c r="K214" s="145"/>
      <c r="L214" s="202"/>
      <c r="M214" s="146"/>
      <c r="N214" s="146"/>
      <c r="O214" s="147"/>
      <c r="P214" s="25"/>
    </row>
    <row r="215" spans="1:16" ht="31.5" customHeight="1" hidden="1">
      <c r="A215" s="582"/>
      <c r="B215" s="607"/>
      <c r="C215" s="621"/>
      <c r="D215" s="141" t="s">
        <v>1335</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1"/>
      <c r="D216" s="198" t="s">
        <v>1336</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1"/>
      <c r="D217" s="198" t="s">
        <v>1337</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1"/>
      <c r="D218" s="198" t="s">
        <v>1338</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1"/>
      <c r="D219" s="198" t="s">
        <v>1339</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1"/>
      <c r="D220" s="198" t="s">
        <v>1340</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1"/>
      <c r="D221" s="198" t="s">
        <v>1341</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1"/>
      <c r="D222" s="198" t="s">
        <v>1342</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1"/>
      <c r="D223" s="198" t="s">
        <v>1013</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1"/>
      <c r="D224" s="198" t="s">
        <v>182</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1"/>
      <c r="D225" s="198" t="s">
        <v>183</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2"/>
      <c r="D226" s="198" t="s">
        <v>184</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185</v>
      </c>
      <c r="D227" s="141" t="s">
        <v>186</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480</v>
      </c>
      <c r="E228" s="142"/>
      <c r="F228" s="143"/>
      <c r="G228" s="142"/>
      <c r="H228" s="144">
        <f t="shared" si="26"/>
        <v>0</v>
      </c>
      <c r="I228" s="145"/>
      <c r="J228" s="145"/>
      <c r="K228" s="145"/>
      <c r="L228" s="145"/>
      <c r="M228" s="146"/>
      <c r="N228" s="146"/>
      <c r="O228" s="147"/>
      <c r="P228" s="25"/>
    </row>
    <row r="229" spans="1:16" ht="16.5" customHeight="1">
      <c r="A229" s="582"/>
      <c r="B229" s="607"/>
      <c r="C229" s="212"/>
      <c r="D229" s="141" t="s">
        <v>1268</v>
      </c>
      <c r="E229" s="142"/>
      <c r="F229" s="143"/>
      <c r="G229" s="142"/>
      <c r="H229" s="144">
        <f t="shared" si="26"/>
        <v>5500</v>
      </c>
      <c r="I229" s="145"/>
      <c r="J229" s="145"/>
      <c r="K229" s="145"/>
      <c r="L229" s="145">
        <v>5500</v>
      </c>
      <c r="M229" s="146"/>
      <c r="N229" s="146"/>
      <c r="O229" s="147"/>
      <c r="P229" s="25"/>
    </row>
    <row r="230" spans="1:16" ht="31.5">
      <c r="A230" s="582"/>
      <c r="B230" s="607"/>
      <c r="C230" s="212"/>
      <c r="D230" s="141" t="s">
        <v>1269</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1270</v>
      </c>
      <c r="E231" s="142"/>
      <c r="F231" s="143"/>
      <c r="G231" s="142"/>
      <c r="H231" s="144">
        <f t="shared" si="26"/>
        <v>0</v>
      </c>
      <c r="I231" s="209"/>
      <c r="J231" s="145"/>
      <c r="K231" s="145"/>
      <c r="L231" s="209"/>
      <c r="M231" s="146"/>
      <c r="N231" s="146"/>
      <c r="O231" s="147"/>
      <c r="P231" s="25"/>
    </row>
    <row r="232" spans="1:16" ht="31.5" hidden="1">
      <c r="A232" s="582"/>
      <c r="B232" s="607"/>
      <c r="C232" s="212"/>
      <c r="D232" s="141" t="s">
        <v>1271</v>
      </c>
      <c r="E232" s="142"/>
      <c r="F232" s="143"/>
      <c r="G232" s="142"/>
      <c r="H232" s="144">
        <f t="shared" si="26"/>
        <v>0</v>
      </c>
      <c r="I232" s="209"/>
      <c r="J232" s="145"/>
      <c r="K232" s="145"/>
      <c r="L232" s="209"/>
      <c r="M232" s="146"/>
      <c r="N232" s="146"/>
      <c r="O232" s="147"/>
      <c r="P232" s="25"/>
    </row>
    <row r="233" spans="1:16" ht="15.75" hidden="1">
      <c r="A233" s="582"/>
      <c r="B233" s="607"/>
      <c r="C233" s="212"/>
      <c r="D233" s="141" t="s">
        <v>1272</v>
      </c>
      <c r="E233" s="142"/>
      <c r="F233" s="143"/>
      <c r="G233" s="142"/>
      <c r="H233" s="144">
        <f t="shared" si="26"/>
        <v>0</v>
      </c>
      <c r="I233" s="209"/>
      <c r="J233" s="145"/>
      <c r="K233" s="145"/>
      <c r="L233" s="209"/>
      <c r="M233" s="146"/>
      <c r="N233" s="146"/>
      <c r="O233" s="147"/>
      <c r="P233" s="25"/>
    </row>
    <row r="234" spans="1:16" ht="63" hidden="1">
      <c r="A234" s="582"/>
      <c r="B234" s="607"/>
      <c r="C234" s="212"/>
      <c r="D234" s="141" t="s">
        <v>234</v>
      </c>
      <c r="E234" s="142"/>
      <c r="F234" s="143"/>
      <c r="G234" s="142"/>
      <c r="H234" s="144">
        <f t="shared" si="26"/>
        <v>0</v>
      </c>
      <c r="I234" s="209"/>
      <c r="J234" s="145"/>
      <c r="K234" s="145"/>
      <c r="L234" s="209"/>
      <c r="M234" s="146"/>
      <c r="N234" s="146"/>
      <c r="O234" s="147"/>
      <c r="P234" s="25"/>
    </row>
    <row r="235" spans="1:16" ht="47.25" hidden="1">
      <c r="A235" s="582"/>
      <c r="B235" s="607"/>
      <c r="C235" s="212"/>
      <c r="D235" s="141" t="s">
        <v>1730</v>
      </c>
      <c r="E235" s="142"/>
      <c r="F235" s="143"/>
      <c r="G235" s="142"/>
      <c r="H235" s="144">
        <f t="shared" si="26"/>
        <v>0</v>
      </c>
      <c r="I235" s="209"/>
      <c r="J235" s="145"/>
      <c r="K235" s="145"/>
      <c r="L235" s="209"/>
      <c r="M235" s="146"/>
      <c r="N235" s="146"/>
      <c r="O235" s="147"/>
      <c r="P235" s="25"/>
    </row>
    <row r="236" spans="1:16" ht="15.75" hidden="1">
      <c r="A236" s="582"/>
      <c r="B236" s="607"/>
      <c r="C236" s="212"/>
      <c r="D236" s="141" t="s">
        <v>578</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1786</v>
      </c>
      <c r="E237" s="199"/>
      <c r="F237" s="200"/>
      <c r="G237" s="199"/>
      <c r="H237" s="201">
        <f t="shared" si="26"/>
        <v>0</v>
      </c>
      <c r="I237" s="214"/>
      <c r="J237" s="202"/>
      <c r="K237" s="202"/>
      <c r="L237" s="209"/>
      <c r="M237" s="146"/>
      <c r="N237" s="146"/>
      <c r="O237" s="147"/>
      <c r="P237" s="25"/>
    </row>
    <row r="238" spans="1:16" ht="15.75" hidden="1">
      <c r="A238" s="582"/>
      <c r="B238" s="607"/>
      <c r="C238" s="212"/>
      <c r="D238" s="198" t="s">
        <v>1787</v>
      </c>
      <c r="E238" s="199"/>
      <c r="F238" s="200"/>
      <c r="G238" s="199"/>
      <c r="H238" s="201">
        <f t="shared" si="26"/>
        <v>0</v>
      </c>
      <c r="I238" s="214"/>
      <c r="J238" s="202"/>
      <c r="K238" s="202"/>
      <c r="L238" s="209"/>
      <c r="M238" s="146"/>
      <c r="N238" s="146"/>
      <c r="O238" s="147"/>
      <c r="P238" s="25"/>
    </row>
    <row r="239" spans="1:16" ht="15.75" hidden="1">
      <c r="A239" s="582"/>
      <c r="B239" s="607"/>
      <c r="C239" s="212"/>
      <c r="D239" s="198" t="s">
        <v>1860</v>
      </c>
      <c r="E239" s="199"/>
      <c r="F239" s="200"/>
      <c r="G239" s="199"/>
      <c r="H239" s="201">
        <f t="shared" si="26"/>
        <v>0</v>
      </c>
      <c r="I239" s="214"/>
      <c r="J239" s="202"/>
      <c r="K239" s="202"/>
      <c r="L239" s="209"/>
      <c r="M239" s="146"/>
      <c r="N239" s="146"/>
      <c r="O239" s="147"/>
      <c r="P239" s="25"/>
    </row>
    <row r="240" spans="1:16" ht="15.75" hidden="1">
      <c r="A240" s="582"/>
      <c r="B240" s="607"/>
      <c r="C240" s="212"/>
      <c r="D240" s="198" t="s">
        <v>1861</v>
      </c>
      <c r="E240" s="199"/>
      <c r="F240" s="200"/>
      <c r="G240" s="199"/>
      <c r="H240" s="201">
        <f t="shared" si="26"/>
        <v>0</v>
      </c>
      <c r="I240" s="214"/>
      <c r="J240" s="202"/>
      <c r="K240" s="202"/>
      <c r="L240" s="209"/>
      <c r="M240" s="146"/>
      <c r="N240" s="146"/>
      <c r="O240" s="147"/>
      <c r="P240" s="25"/>
    </row>
    <row r="241" spans="1:16" ht="15.75" hidden="1">
      <c r="A241" s="582"/>
      <c r="B241" s="607"/>
      <c r="C241" s="212"/>
      <c r="D241" s="198" t="s">
        <v>1862</v>
      </c>
      <c r="E241" s="199"/>
      <c r="F241" s="200"/>
      <c r="G241" s="199"/>
      <c r="H241" s="201">
        <f t="shared" si="26"/>
        <v>0</v>
      </c>
      <c r="I241" s="214"/>
      <c r="J241" s="202"/>
      <c r="K241" s="202"/>
      <c r="L241" s="209"/>
      <c r="M241" s="146"/>
      <c r="N241" s="146"/>
      <c r="O241" s="147"/>
      <c r="P241" s="25"/>
    </row>
    <row r="242" spans="1:16" ht="15.75" hidden="1">
      <c r="A242" s="582"/>
      <c r="B242" s="607"/>
      <c r="C242" s="212"/>
      <c r="D242" s="198" t="s">
        <v>1290</v>
      </c>
      <c r="E242" s="199"/>
      <c r="F242" s="200"/>
      <c r="G242" s="199"/>
      <c r="H242" s="201">
        <f t="shared" si="26"/>
        <v>0</v>
      </c>
      <c r="I242" s="214"/>
      <c r="J242" s="202"/>
      <c r="K242" s="202"/>
      <c r="L242" s="209"/>
      <c r="M242" s="146"/>
      <c r="N242" s="146"/>
      <c r="O242" s="147"/>
      <c r="P242" s="25"/>
    </row>
    <row r="243" spans="1:16" ht="15.75" hidden="1">
      <c r="A243" s="582"/>
      <c r="B243" s="607"/>
      <c r="C243" s="212"/>
      <c r="D243" s="198" t="s">
        <v>1291</v>
      </c>
      <c r="E243" s="199"/>
      <c r="F243" s="200"/>
      <c r="G243" s="199"/>
      <c r="H243" s="201">
        <f t="shared" si="26"/>
        <v>0</v>
      </c>
      <c r="I243" s="214"/>
      <c r="J243" s="202"/>
      <c r="K243" s="202"/>
      <c r="L243" s="209"/>
      <c r="M243" s="146"/>
      <c r="N243" s="146"/>
      <c r="O243" s="147"/>
      <c r="P243" s="25"/>
    </row>
    <row r="244" spans="1:16" ht="15.75" hidden="1">
      <c r="A244" s="582"/>
      <c r="B244" s="607"/>
      <c r="C244" s="212"/>
      <c r="D244" s="198" t="s">
        <v>1292</v>
      </c>
      <c r="E244" s="199"/>
      <c r="F244" s="200"/>
      <c r="G244" s="199"/>
      <c r="H244" s="201">
        <f t="shared" si="26"/>
        <v>0</v>
      </c>
      <c r="I244" s="214"/>
      <c r="J244" s="202"/>
      <c r="K244" s="202"/>
      <c r="L244" s="209"/>
      <c r="M244" s="146"/>
      <c r="N244" s="146"/>
      <c r="O244" s="147"/>
      <c r="P244" s="25"/>
    </row>
    <row r="245" spans="1:16" ht="15.75" hidden="1">
      <c r="A245" s="582"/>
      <c r="B245" s="607"/>
      <c r="C245" s="212"/>
      <c r="D245" s="198" t="s">
        <v>1293</v>
      </c>
      <c r="E245" s="199"/>
      <c r="F245" s="200"/>
      <c r="G245" s="199"/>
      <c r="H245" s="201">
        <f t="shared" si="26"/>
        <v>0</v>
      </c>
      <c r="I245" s="214"/>
      <c r="J245" s="202"/>
      <c r="K245" s="202"/>
      <c r="L245" s="209"/>
      <c r="M245" s="146"/>
      <c r="N245" s="146"/>
      <c r="O245" s="147"/>
      <c r="P245" s="25"/>
    </row>
    <row r="246" spans="1:16" ht="15.75" hidden="1">
      <c r="A246" s="582"/>
      <c r="B246" s="607"/>
      <c r="C246" s="212"/>
      <c r="D246" s="141" t="s">
        <v>1916</v>
      </c>
      <c r="E246" s="142"/>
      <c r="F246" s="143"/>
      <c r="G246" s="142"/>
      <c r="H246" s="144">
        <f t="shared" si="26"/>
        <v>0</v>
      </c>
      <c r="I246" s="209"/>
      <c r="J246" s="145"/>
      <c r="K246" s="145"/>
      <c r="L246" s="209"/>
      <c r="M246" s="146"/>
      <c r="N246" s="146"/>
      <c r="O246" s="147"/>
      <c r="P246" s="25"/>
    </row>
    <row r="247" spans="1:16" ht="31.5" hidden="1">
      <c r="A247" s="582"/>
      <c r="B247" s="607"/>
      <c r="C247" s="212"/>
      <c r="D247" s="141" t="s">
        <v>1071</v>
      </c>
      <c r="E247" s="142"/>
      <c r="F247" s="143"/>
      <c r="G247" s="142"/>
      <c r="H247" s="144">
        <f t="shared" si="26"/>
        <v>0</v>
      </c>
      <c r="I247" s="209"/>
      <c r="J247" s="145"/>
      <c r="K247" s="145"/>
      <c r="L247" s="209"/>
      <c r="M247" s="146"/>
      <c r="N247" s="146"/>
      <c r="O247" s="147"/>
      <c r="P247" s="25"/>
    </row>
    <row r="248" spans="1:16" ht="31.5" hidden="1">
      <c r="A248" s="582"/>
      <c r="B248" s="607"/>
      <c r="C248" s="212"/>
      <c r="D248" s="14" t="s">
        <v>1882</v>
      </c>
      <c r="E248" s="142"/>
      <c r="F248" s="143"/>
      <c r="G248" s="142"/>
      <c r="H248" s="144">
        <f t="shared" si="26"/>
        <v>0</v>
      </c>
      <c r="I248" s="209"/>
      <c r="J248" s="145"/>
      <c r="K248" s="145"/>
      <c r="L248" s="209"/>
      <c r="M248" s="146"/>
      <c r="N248" s="146"/>
      <c r="O248" s="147"/>
      <c r="P248" s="25"/>
    </row>
    <row r="249" spans="1:16" ht="31.5" hidden="1">
      <c r="A249" s="582"/>
      <c r="B249" s="607"/>
      <c r="C249" s="212"/>
      <c r="D249" s="14" t="s">
        <v>1155</v>
      </c>
      <c r="E249" s="142"/>
      <c r="F249" s="143"/>
      <c r="G249" s="142"/>
      <c r="H249" s="144">
        <f t="shared" si="26"/>
        <v>0</v>
      </c>
      <c r="I249" s="209"/>
      <c r="J249" s="145"/>
      <c r="K249" s="145"/>
      <c r="L249" s="209"/>
      <c r="M249" s="146"/>
      <c r="N249" s="146"/>
      <c r="O249" s="147"/>
      <c r="P249" s="25"/>
    </row>
    <row r="250" spans="1:16" ht="31.5" hidden="1">
      <c r="A250" s="582"/>
      <c r="B250" s="607"/>
      <c r="C250" s="212"/>
      <c r="D250" s="141" t="s">
        <v>784</v>
      </c>
      <c r="E250" s="142"/>
      <c r="F250" s="143"/>
      <c r="G250" s="142"/>
      <c r="H250" s="144">
        <f t="shared" si="26"/>
        <v>0</v>
      </c>
      <c r="I250" s="209"/>
      <c r="J250" s="145"/>
      <c r="K250" s="145"/>
      <c r="L250" s="209"/>
      <c r="M250" s="146"/>
      <c r="N250" s="146"/>
      <c r="O250" s="147"/>
      <c r="P250" s="25"/>
    </row>
    <row r="251" spans="1:16" ht="15.75" hidden="1">
      <c r="A251" s="582"/>
      <c r="B251" s="607"/>
      <c r="C251" s="212"/>
      <c r="D251" s="141" t="s">
        <v>776</v>
      </c>
      <c r="E251" s="142"/>
      <c r="F251" s="143"/>
      <c r="G251" s="142"/>
      <c r="H251" s="144">
        <f t="shared" si="26"/>
        <v>0</v>
      </c>
      <c r="I251" s="209"/>
      <c r="J251" s="145"/>
      <c r="K251" s="145"/>
      <c r="L251" s="209"/>
      <c r="M251" s="146"/>
      <c r="N251" s="146"/>
      <c r="O251" s="147"/>
      <c r="P251" s="25"/>
    </row>
    <row r="252" spans="1:16" ht="15.75" hidden="1">
      <c r="A252" s="582"/>
      <c r="B252" s="607"/>
      <c r="C252" s="212"/>
      <c r="D252" s="141" t="s">
        <v>777</v>
      </c>
      <c r="E252" s="142"/>
      <c r="F252" s="143"/>
      <c r="G252" s="142"/>
      <c r="H252" s="144">
        <f t="shared" si="26"/>
        <v>0</v>
      </c>
      <c r="I252" s="209"/>
      <c r="J252" s="145"/>
      <c r="K252" s="145"/>
      <c r="L252" s="209"/>
      <c r="M252" s="146"/>
      <c r="N252" s="146"/>
      <c r="O252" s="147"/>
      <c r="P252" s="25"/>
    </row>
    <row r="253" spans="1:16" ht="47.25" hidden="1">
      <c r="A253" s="582"/>
      <c r="B253" s="607"/>
      <c r="C253" s="212"/>
      <c r="D253" s="141" t="s">
        <v>100</v>
      </c>
      <c r="E253" s="142"/>
      <c r="F253" s="143"/>
      <c r="G253" s="142"/>
      <c r="H253" s="144">
        <f t="shared" si="26"/>
        <v>0</v>
      </c>
      <c r="I253" s="209"/>
      <c r="J253" s="145"/>
      <c r="K253" s="145"/>
      <c r="L253" s="209"/>
      <c r="M253" s="146"/>
      <c r="N253" s="146"/>
      <c r="O253" s="147"/>
      <c r="P253" s="25"/>
    </row>
    <row r="254" spans="1:16" ht="15.75" hidden="1">
      <c r="A254" s="582"/>
      <c r="B254" s="607"/>
      <c r="C254" s="212"/>
      <c r="D254" s="141" t="s">
        <v>101</v>
      </c>
      <c r="E254" s="142"/>
      <c r="F254" s="143"/>
      <c r="G254" s="142"/>
      <c r="H254" s="144">
        <f t="shared" si="26"/>
        <v>0</v>
      </c>
      <c r="I254" s="209"/>
      <c r="J254" s="145"/>
      <c r="K254" s="145"/>
      <c r="L254" s="209"/>
      <c r="M254" s="146"/>
      <c r="N254" s="146"/>
      <c r="O254" s="147"/>
      <c r="P254" s="25"/>
    </row>
    <row r="255" spans="1:16" ht="15.75" hidden="1">
      <c r="A255" s="582"/>
      <c r="B255" s="607"/>
      <c r="C255" s="212"/>
      <c r="D255" s="141" t="s">
        <v>666</v>
      </c>
      <c r="E255" s="142"/>
      <c r="F255" s="143"/>
      <c r="G255" s="142"/>
      <c r="H255" s="144">
        <f t="shared" si="26"/>
        <v>0</v>
      </c>
      <c r="I255" s="209"/>
      <c r="J255" s="145"/>
      <c r="K255" s="145"/>
      <c r="L255" s="209"/>
      <c r="M255" s="146"/>
      <c r="N255" s="146"/>
      <c r="O255" s="147"/>
      <c r="P255" s="25"/>
    </row>
    <row r="256" spans="1:16" ht="15.75" hidden="1">
      <c r="A256" s="582"/>
      <c r="B256" s="607"/>
      <c r="C256" s="212"/>
      <c r="D256" s="141" t="s">
        <v>1855</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1856</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1841</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566</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607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356</v>
      </c>
      <c r="B268" s="605" t="s">
        <v>567</v>
      </c>
      <c r="C268" s="215"/>
      <c r="D268" s="136" t="s">
        <v>1731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568</v>
      </c>
      <c r="D269" s="141" t="s">
        <v>759</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1925</v>
      </c>
      <c r="D270" s="141" t="s">
        <v>760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7"/>
      <c r="D271" s="141" t="s">
        <v>761</v>
      </c>
      <c r="E271" s="142"/>
      <c r="F271" s="143"/>
      <c r="G271" s="142"/>
      <c r="H271" s="144">
        <f t="shared" si="27"/>
        <v>0</v>
      </c>
      <c r="I271" s="145"/>
      <c r="J271" s="145"/>
      <c r="K271" s="145"/>
      <c r="L271" s="145">
        <f>L272</f>
        <v>0</v>
      </c>
      <c r="M271" s="146"/>
      <c r="N271" s="146"/>
      <c r="O271" s="147"/>
      <c r="P271" s="25"/>
      <c r="Q271" s="22"/>
    </row>
    <row r="272" spans="1:17" s="45" customFormat="1" ht="31.5" hidden="1">
      <c r="A272" s="566"/>
      <c r="B272" s="566"/>
      <c r="C272" s="619"/>
      <c r="D272" s="198" t="s">
        <v>1023</v>
      </c>
      <c r="E272" s="142"/>
      <c r="F272" s="143"/>
      <c r="G272" s="142"/>
      <c r="H272" s="201">
        <f t="shared" si="27"/>
        <v>0</v>
      </c>
      <c r="I272" s="145"/>
      <c r="J272" s="145"/>
      <c r="K272" s="145"/>
      <c r="L272" s="145"/>
      <c r="M272" s="146"/>
      <c r="N272" s="146"/>
      <c r="O272" s="147"/>
      <c r="P272" s="25"/>
      <c r="Q272" s="22"/>
    </row>
    <row r="273" spans="1:63" s="28" customFormat="1" ht="15.75" hidden="1">
      <c r="A273" s="581" t="s">
        <v>357</v>
      </c>
      <c r="B273" s="605" t="s">
        <v>1024</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314</v>
      </c>
      <c r="D274" s="141" t="s">
        <v>1975</v>
      </c>
      <c r="E274" s="142"/>
      <c r="F274" s="143"/>
      <c r="G274" s="142"/>
      <c r="H274" s="144">
        <f t="shared" si="27"/>
        <v>0</v>
      </c>
      <c r="I274" s="145"/>
      <c r="J274" s="145"/>
      <c r="K274" s="145"/>
      <c r="L274" s="145"/>
      <c r="M274" s="146"/>
      <c r="N274" s="146"/>
      <c r="O274" s="147"/>
      <c r="P274" s="25"/>
      <c r="Q274" s="22"/>
    </row>
    <row r="275" spans="1:17" s="45" customFormat="1" ht="30" customHeight="1" hidden="1">
      <c r="A275" s="566"/>
      <c r="B275" s="566"/>
      <c r="C275" s="212" t="s">
        <v>1976</v>
      </c>
      <c r="D275" s="141" t="s">
        <v>1565</v>
      </c>
      <c r="E275" s="142"/>
      <c r="F275" s="143"/>
      <c r="G275" s="142"/>
      <c r="H275" s="144">
        <f t="shared" si="27"/>
        <v>0</v>
      </c>
      <c r="I275" s="209">
        <f>3-3</f>
        <v>0</v>
      </c>
      <c r="J275" s="145"/>
      <c r="K275" s="145"/>
      <c r="L275" s="209"/>
      <c r="M275" s="146"/>
      <c r="N275" s="146"/>
      <c r="O275" s="147"/>
      <c r="P275" s="25"/>
      <c r="Q275" s="22"/>
    </row>
    <row r="276" spans="1:63" s="28" customFormat="1" ht="15.75" hidden="1">
      <c r="A276" s="581" t="s">
        <v>358</v>
      </c>
      <c r="B276" s="605" t="s">
        <v>1566</v>
      </c>
      <c r="C276" s="215"/>
      <c r="D276" s="136" t="s">
        <v>1731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159</v>
      </c>
      <c r="D277" s="141" t="s">
        <v>713</v>
      </c>
      <c r="E277" s="142"/>
      <c r="F277" s="143"/>
      <c r="G277" s="142"/>
      <c r="H277" s="144">
        <f t="shared" si="27"/>
        <v>0</v>
      </c>
      <c r="I277" s="145"/>
      <c r="J277" s="145"/>
      <c r="K277" s="145"/>
      <c r="L277" s="145"/>
      <c r="M277" s="146"/>
      <c r="N277" s="146"/>
      <c r="O277" s="147"/>
      <c r="P277" s="25"/>
      <c r="Q277" s="22"/>
    </row>
    <row r="278" spans="1:17" s="45" customFormat="1" ht="15.75">
      <c r="A278" s="581" t="s">
        <v>359</v>
      </c>
      <c r="B278" s="605" t="s">
        <v>1725</v>
      </c>
      <c r="C278" s="212"/>
      <c r="D278" s="136" t="s">
        <v>1731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714</v>
      </c>
      <c r="D279" s="141" t="s">
        <v>715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2012</v>
      </c>
      <c r="E280" s="142"/>
      <c r="F280" s="143"/>
      <c r="G280" s="172"/>
      <c r="H280" s="144">
        <f t="shared" si="27"/>
        <v>0</v>
      </c>
      <c r="I280" s="145"/>
      <c r="J280" s="145"/>
      <c r="K280" s="145"/>
      <c r="L280" s="145"/>
      <c r="M280" s="146"/>
      <c r="N280" s="146"/>
      <c r="O280" s="147"/>
      <c r="P280" s="25"/>
      <c r="Q280" s="22"/>
    </row>
    <row r="281" spans="1:17" s="30" customFormat="1" ht="15.75">
      <c r="A281" s="581" t="s">
        <v>1734</v>
      </c>
      <c r="B281" s="605" t="s">
        <v>2002</v>
      </c>
      <c r="C281" s="135"/>
      <c r="D281" s="136" t="s">
        <v>2013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2014</v>
      </c>
      <c r="D282" s="141" t="s">
        <v>1532</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159</v>
      </c>
      <c r="D283" s="141" t="s">
        <v>353</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1758</v>
      </c>
      <c r="D284" s="141" t="s">
        <v>2125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1514</v>
      </c>
      <c r="D285" s="141" t="s">
        <v>2126</v>
      </c>
      <c r="E285" s="142"/>
      <c r="F285" s="143"/>
      <c r="G285" s="172"/>
      <c r="H285" s="144">
        <f t="shared" si="27"/>
        <v>0</v>
      </c>
      <c r="I285" s="145"/>
      <c r="J285" s="145"/>
      <c r="K285" s="145"/>
      <c r="L285" s="145"/>
      <c r="M285" s="146"/>
      <c r="N285" s="146"/>
      <c r="O285" s="147"/>
      <c r="P285" s="25"/>
      <c r="Q285" s="22"/>
    </row>
    <row r="286" spans="1:17" s="30" customFormat="1" ht="15.75" customHeight="1">
      <c r="A286" s="157" t="s">
        <v>1772</v>
      </c>
      <c r="B286" s="166" t="s">
        <v>865</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2127</v>
      </c>
      <c r="B287" s="605" t="s">
        <v>1328</v>
      </c>
      <c r="C287" s="135"/>
      <c r="D287" s="136" t="s">
        <v>1731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159</v>
      </c>
      <c r="D288" s="141" t="s">
        <v>1329</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1330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604</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605</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606</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623</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624</v>
      </c>
      <c r="D294" s="141" t="s">
        <v>625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204</v>
      </c>
      <c r="B295" s="605" t="s">
        <v>1773</v>
      </c>
      <c r="C295" s="167"/>
      <c r="D295" s="216" t="s">
        <v>1731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626</v>
      </c>
      <c r="D296" s="217" t="s">
        <v>1358</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1359</v>
      </c>
      <c r="D297" s="217" t="s">
        <v>814</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159</v>
      </c>
      <c r="D298" s="217" t="s">
        <v>815</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816</v>
      </c>
      <c r="D299" s="217" t="s">
        <v>734</v>
      </c>
      <c r="E299" s="142"/>
      <c r="F299" s="143"/>
      <c r="G299" s="142"/>
      <c r="H299" s="144">
        <f t="shared" si="27"/>
        <v>0</v>
      </c>
      <c r="I299" s="145"/>
      <c r="J299" s="145"/>
      <c r="K299" s="145"/>
      <c r="L299" s="145"/>
      <c r="M299" s="146"/>
      <c r="N299" s="146"/>
      <c r="O299" s="146"/>
      <c r="P299" s="25"/>
      <c r="Q299" s="29"/>
    </row>
    <row r="300" spans="1:17" s="30" customFormat="1" ht="15.75" hidden="1">
      <c r="A300" s="566"/>
      <c r="B300" s="566"/>
      <c r="C300" s="167"/>
      <c r="D300" s="217" t="s">
        <v>1205</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1206</v>
      </c>
      <c r="B301" s="605" t="s">
        <v>1774</v>
      </c>
      <c r="C301" s="195"/>
      <c r="D301" s="136" t="s">
        <v>1731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94</v>
      </c>
      <c r="D302" s="217" t="s">
        <v>86</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1514</v>
      </c>
      <c r="D303" s="217" t="s">
        <v>87</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622</v>
      </c>
      <c r="D304" s="217" t="s">
        <v>1742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621</v>
      </c>
      <c r="D305" s="217" t="s">
        <v>1507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260</v>
      </c>
      <c r="D306" s="217" t="s">
        <v>261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262</v>
      </c>
      <c r="D307" s="217" t="s">
        <v>912</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1207</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1208</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1209</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1210</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1211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1212</v>
      </c>
      <c r="B318" s="605" t="s">
        <v>1720</v>
      </c>
      <c r="C318" s="195"/>
      <c r="D318" s="136" t="s">
        <v>1731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599</v>
      </c>
      <c r="D319" s="141" t="s">
        <v>1213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978</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979</v>
      </c>
      <c r="D321" s="141" t="s">
        <v>980</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1723</v>
      </c>
      <c r="C322" s="195"/>
      <c r="D322" s="136" t="s">
        <v>1731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981</v>
      </c>
      <c r="D323" s="217" t="s">
        <v>1508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1509</v>
      </c>
      <c r="D324" s="217" t="s">
        <v>752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891</v>
      </c>
      <c r="D325" s="217" t="s">
        <v>892</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893</v>
      </c>
      <c r="D326" s="208" t="s">
        <v>1458</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863</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511</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1157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1158</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1316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1635</v>
      </c>
      <c r="C343" s="195"/>
      <c r="D343" s="136" t="s">
        <v>1731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1317</v>
      </c>
      <c r="D344" s="141" t="s">
        <v>1318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891</v>
      </c>
      <c r="D345" s="141" t="s">
        <v>569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570</v>
      </c>
      <c r="D346" s="141" t="s">
        <v>1702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1703</v>
      </c>
      <c r="D347" s="217" t="s">
        <v>753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754</v>
      </c>
      <c r="D348" s="208" t="s">
        <v>2017</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754</v>
      </c>
      <c r="D349" s="208" t="s">
        <v>1406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1450</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1451</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1452</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1453</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824</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825</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2094</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2095</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2096</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89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90</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1116</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1117</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1170</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1995</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507</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508</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509</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755</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756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757</v>
      </c>
      <c r="C371" s="195"/>
      <c r="D371" s="136" t="s">
        <v>1731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758</v>
      </c>
      <c r="D372" s="141" t="s">
        <v>91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92</v>
      </c>
      <c r="D373" s="141" t="s">
        <v>983</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12</v>
      </c>
      <c r="D374" s="141" t="s">
        <v>13</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14</v>
      </c>
      <c r="D375" s="141" t="s">
        <v>1343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710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1344</v>
      </c>
      <c r="D377" s="225" t="s">
        <v>119</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120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121</v>
      </c>
      <c r="D379" s="230" t="s">
        <v>1838</v>
      </c>
      <c r="E379" s="172"/>
      <c r="F379" s="143"/>
      <c r="G379" s="172"/>
      <c r="H379" s="144">
        <f t="shared" si="40"/>
        <v>0</v>
      </c>
      <c r="I379" s="145"/>
      <c r="J379" s="145"/>
      <c r="K379" s="145"/>
      <c r="L379" s="219"/>
      <c r="M379" s="146"/>
      <c r="N379" s="146"/>
      <c r="O379" s="147"/>
      <c r="P379" s="25"/>
    </row>
    <row r="380" spans="1:16" ht="32.25" hidden="1">
      <c r="A380" s="607"/>
      <c r="B380" s="607"/>
      <c r="C380" s="167"/>
      <c r="D380" s="230" t="s">
        <v>1839</v>
      </c>
      <c r="E380" s="172"/>
      <c r="F380" s="143"/>
      <c r="G380" s="172"/>
      <c r="H380" s="144">
        <f t="shared" si="40"/>
        <v>0</v>
      </c>
      <c r="I380" s="145"/>
      <c r="J380" s="145"/>
      <c r="K380" s="145"/>
      <c r="L380" s="219"/>
      <c r="M380" s="146"/>
      <c r="N380" s="146"/>
      <c r="O380" s="147"/>
      <c r="P380" s="25"/>
    </row>
    <row r="381" spans="1:16" ht="32.25" hidden="1">
      <c r="A381" s="607"/>
      <c r="B381" s="607"/>
      <c r="C381" s="167"/>
      <c r="D381" s="230" t="s">
        <v>1840</v>
      </c>
      <c r="E381" s="172"/>
      <c r="F381" s="143"/>
      <c r="G381" s="172"/>
      <c r="H381" s="144">
        <f t="shared" si="40"/>
        <v>0</v>
      </c>
      <c r="I381" s="145"/>
      <c r="J381" s="145"/>
      <c r="K381" s="145"/>
      <c r="L381" s="219"/>
      <c r="M381" s="146"/>
      <c r="N381" s="146"/>
      <c r="O381" s="147"/>
      <c r="P381" s="25"/>
    </row>
    <row r="382" spans="1:16" ht="32.25" hidden="1">
      <c r="A382" s="607"/>
      <c r="B382" s="607"/>
      <c r="C382" s="167"/>
      <c r="D382" s="230" t="s">
        <v>1354</v>
      </c>
      <c r="E382" s="172"/>
      <c r="F382" s="143"/>
      <c r="G382" s="172"/>
      <c r="H382" s="144">
        <f t="shared" si="40"/>
        <v>0</v>
      </c>
      <c r="I382" s="145"/>
      <c r="J382" s="145"/>
      <c r="K382" s="145"/>
      <c r="L382" s="219"/>
      <c r="M382" s="146"/>
      <c r="N382" s="146"/>
      <c r="O382" s="147"/>
      <c r="P382" s="25"/>
    </row>
    <row r="383" spans="1:16" ht="48" hidden="1">
      <c r="A383" s="607"/>
      <c r="B383" s="607"/>
      <c r="C383" s="167" t="s">
        <v>1355</v>
      </c>
      <c r="D383" s="228" t="s">
        <v>1356</v>
      </c>
      <c r="E383" s="172"/>
      <c r="F383" s="143"/>
      <c r="G383" s="172"/>
      <c r="H383" s="169">
        <f t="shared" si="40"/>
        <v>0</v>
      </c>
      <c r="I383" s="163"/>
      <c r="J383" s="163"/>
      <c r="K383" s="163"/>
      <c r="L383" s="231"/>
      <c r="M383" s="182"/>
      <c r="N383" s="182"/>
      <c r="O383" s="183"/>
      <c r="P383" s="25"/>
    </row>
    <row r="384" spans="1:16" ht="15.75" hidden="1">
      <c r="A384" s="607"/>
      <c r="B384" s="607"/>
      <c r="C384" s="197"/>
      <c r="D384" s="228" t="s">
        <v>1357</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2015</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2016</v>
      </c>
      <c r="D386" s="225" t="s">
        <v>1854</v>
      </c>
      <c r="E386" s="59"/>
      <c r="F386" s="59"/>
      <c r="G386" s="59"/>
      <c r="H386" s="169">
        <f t="shared" si="40"/>
        <v>0</v>
      </c>
      <c r="I386" s="163"/>
      <c r="J386" s="163"/>
      <c r="K386" s="163"/>
      <c r="L386" s="231">
        <f>L387+L388+L389</f>
        <v>0</v>
      </c>
      <c r="M386" s="182"/>
      <c r="N386" s="182"/>
      <c r="O386" s="183"/>
      <c r="P386" s="47"/>
      <c r="Q386" s="29"/>
    </row>
    <row r="387" spans="1:17" s="30" customFormat="1" ht="31.5" hidden="1">
      <c r="A387" s="567"/>
      <c r="B387" s="567"/>
      <c r="C387" s="615"/>
      <c r="D387" s="232" t="s">
        <v>1081</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7"/>
      <c r="B388" s="567"/>
      <c r="C388" s="616"/>
      <c r="D388" s="232" t="s">
        <v>1082</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6"/>
      <c r="B389" s="566"/>
      <c r="C389" s="205"/>
      <c r="D389" s="232" t="s">
        <v>1310</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765</v>
      </c>
      <c r="B391" s="584" t="s">
        <v>1042</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2027</v>
      </c>
      <c r="B392" s="610" t="s">
        <v>77</v>
      </c>
      <c r="C392" s="195"/>
      <c r="D392" s="136" t="s">
        <v>1731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283</v>
      </c>
      <c r="D393" s="141" t="s">
        <v>284</v>
      </c>
      <c r="E393" s="142"/>
      <c r="F393" s="143"/>
      <c r="G393" s="172"/>
      <c r="H393" s="144">
        <f t="shared" si="45"/>
        <v>0</v>
      </c>
      <c r="I393" s="163"/>
      <c r="J393" s="163"/>
      <c r="K393" s="163"/>
      <c r="L393" s="145"/>
      <c r="M393" s="146"/>
      <c r="N393" s="182"/>
      <c r="O393" s="182"/>
      <c r="P393" s="25"/>
      <c r="Q393" s="22"/>
    </row>
    <row r="394" spans="1:17" s="30" customFormat="1" ht="18.75" customHeight="1">
      <c r="A394" s="234" t="s">
        <v>1726</v>
      </c>
      <c r="B394" s="235" t="s">
        <v>1043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2003</v>
      </c>
      <c r="B395" s="605" t="s">
        <v>1044</v>
      </c>
      <c r="C395" s="195"/>
      <c r="D395" s="216" t="s">
        <v>1731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1045</v>
      </c>
      <c r="D396" s="208" t="s">
        <v>870</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871</v>
      </c>
      <c r="D397" s="217" t="s">
        <v>872</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873</v>
      </c>
      <c r="D398" s="217" t="s">
        <v>874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875</v>
      </c>
      <c r="D399" s="217" t="s">
        <v>1767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104</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105</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106</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107</v>
      </c>
      <c r="D403" s="217" t="s">
        <v>108</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109</v>
      </c>
      <c r="D404" s="217" t="s">
        <v>110</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1099</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191</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192</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193</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194</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195</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1763</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1764</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1765</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1083</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1084</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1766</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869</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1085</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84</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1086</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85</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1393</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690</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691</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1026</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694</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695</v>
      </c>
      <c r="E427" s="142"/>
      <c r="F427" s="143"/>
      <c r="G427" s="142"/>
      <c r="H427" s="144">
        <f t="shared" si="50"/>
        <v>380000</v>
      </c>
      <c r="I427" s="145"/>
      <c r="J427" s="145"/>
      <c r="K427" s="145"/>
      <c r="L427" s="247">
        <v>380000</v>
      </c>
      <c r="M427" s="146"/>
      <c r="N427" s="146"/>
      <c r="O427" s="239"/>
      <c r="P427" s="25"/>
      <c r="Q427" s="22"/>
    </row>
    <row r="428" spans="1:17" s="45" customFormat="1" ht="31.5">
      <c r="A428" s="570"/>
      <c r="B428" s="606"/>
      <c r="C428" s="167"/>
      <c r="D428" s="13" t="s">
        <v>822</v>
      </c>
      <c r="E428" s="142"/>
      <c r="F428" s="143"/>
      <c r="G428" s="142"/>
      <c r="H428" s="144">
        <f t="shared" si="50"/>
        <v>257000</v>
      </c>
      <c r="I428" s="145"/>
      <c r="J428" s="145"/>
      <c r="K428" s="145"/>
      <c r="L428" s="247">
        <v>257000</v>
      </c>
      <c r="M428" s="146"/>
      <c r="N428" s="146"/>
      <c r="O428" s="239"/>
      <c r="P428" s="25"/>
      <c r="Q428" s="22"/>
    </row>
    <row r="429" spans="1:17" s="30" customFormat="1" ht="15.75">
      <c r="A429" s="587" t="s">
        <v>2004</v>
      </c>
      <c r="B429" s="605" t="s">
        <v>823</v>
      </c>
      <c r="C429" s="227"/>
      <c r="D429" s="249" t="s">
        <v>1731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1345</v>
      </c>
      <c r="E430" s="142"/>
      <c r="F430" s="143"/>
      <c r="G430" s="142"/>
      <c r="H430" s="144">
        <f t="shared" si="50"/>
        <v>90618.2</v>
      </c>
      <c r="I430" s="145"/>
      <c r="J430" s="145"/>
      <c r="K430" s="145"/>
      <c r="L430" s="247">
        <v>90618.2</v>
      </c>
      <c r="M430" s="146"/>
      <c r="N430" s="146"/>
      <c r="O430" s="239"/>
      <c r="P430" s="25"/>
      <c r="Q430" s="22"/>
    </row>
    <row r="431" spans="1:17" s="45" customFormat="1" ht="47.25">
      <c r="A431" s="570"/>
      <c r="B431" s="606"/>
      <c r="C431" s="167"/>
      <c r="D431" s="13" t="s">
        <v>362</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293</v>
      </c>
      <c r="B432" s="605" t="s">
        <v>542</v>
      </c>
      <c r="C432" s="195"/>
      <c r="D432" s="216" t="s">
        <v>1731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900</v>
      </c>
      <c r="D433" s="217" t="s">
        <v>468</v>
      </c>
      <c r="E433" s="142"/>
      <c r="F433" s="143"/>
      <c r="G433" s="142"/>
      <c r="H433" s="144">
        <f t="shared" si="50"/>
        <v>0</v>
      </c>
      <c r="I433" s="145"/>
      <c r="J433" s="145"/>
      <c r="K433" s="145"/>
      <c r="L433" s="145"/>
      <c r="M433" s="146"/>
      <c r="N433" s="146"/>
      <c r="O433" s="239"/>
      <c r="P433" s="25"/>
    </row>
    <row r="434" spans="1:16" ht="47.25">
      <c r="A434" s="588"/>
      <c r="B434" s="607"/>
      <c r="C434" s="218" t="s">
        <v>469</v>
      </c>
      <c r="D434" s="217" t="s">
        <v>470</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471</v>
      </c>
      <c r="D435" s="217" t="s">
        <v>291</v>
      </c>
      <c r="E435" s="142"/>
      <c r="F435" s="143"/>
      <c r="G435" s="142"/>
      <c r="H435" s="144">
        <f t="shared" si="50"/>
        <v>0</v>
      </c>
      <c r="I435" s="145"/>
      <c r="J435" s="145"/>
      <c r="K435" s="145"/>
      <c r="L435" s="145"/>
      <c r="M435" s="146"/>
      <c r="N435" s="146"/>
      <c r="O435" s="239"/>
      <c r="P435" s="25"/>
    </row>
    <row r="436" spans="1:16" ht="31.5" customHeight="1" hidden="1">
      <c r="A436" s="588"/>
      <c r="B436" s="607"/>
      <c r="C436" s="218" t="s">
        <v>1587</v>
      </c>
      <c r="D436" s="217" t="s">
        <v>1520</v>
      </c>
      <c r="E436" s="142"/>
      <c r="F436" s="143"/>
      <c r="G436" s="142"/>
      <c r="H436" s="144">
        <f t="shared" si="50"/>
        <v>0</v>
      </c>
      <c r="I436" s="145"/>
      <c r="J436" s="145"/>
      <c r="K436" s="145"/>
      <c r="L436" s="145"/>
      <c r="M436" s="146"/>
      <c r="N436" s="146"/>
      <c r="O436" s="239"/>
      <c r="P436" s="25"/>
    </row>
    <row r="437" spans="1:16" ht="47.25">
      <c r="A437" s="588"/>
      <c r="B437" s="607"/>
      <c r="C437" s="218" t="s">
        <v>1521</v>
      </c>
      <c r="D437" s="217" t="s">
        <v>1883</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557</v>
      </c>
      <c r="D438" s="217" t="s">
        <v>558</v>
      </c>
      <c r="E438" s="142"/>
      <c r="F438" s="143"/>
      <c r="G438" s="142"/>
      <c r="H438" s="144">
        <f t="shared" si="50"/>
        <v>0</v>
      </c>
      <c r="I438" s="145"/>
      <c r="J438" s="145"/>
      <c r="K438" s="145"/>
      <c r="L438" s="145"/>
      <c r="M438" s="146"/>
      <c r="N438" s="146"/>
      <c r="O438" s="239"/>
      <c r="P438" s="25"/>
    </row>
    <row r="439" spans="1:16" ht="31.5" customHeight="1" hidden="1">
      <c r="A439" s="588"/>
      <c r="B439" s="607"/>
      <c r="C439" s="218" t="s">
        <v>559</v>
      </c>
      <c r="D439" s="217" t="s">
        <v>560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561</v>
      </c>
      <c r="D440" s="217" t="s">
        <v>466</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467</v>
      </c>
      <c r="D441" s="217" t="s">
        <v>1274</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259</v>
      </c>
      <c r="D442" s="217" t="s">
        <v>1898</v>
      </c>
      <c r="E442" s="142"/>
      <c r="F442" s="143"/>
      <c r="G442" s="142"/>
      <c r="H442" s="144">
        <f t="shared" si="50"/>
        <v>0</v>
      </c>
      <c r="I442" s="145"/>
      <c r="J442" s="145"/>
      <c r="K442" s="145"/>
      <c r="L442" s="145"/>
      <c r="M442" s="146"/>
      <c r="N442" s="146"/>
      <c r="O442" s="239"/>
      <c r="P442" s="25"/>
    </row>
    <row r="443" spans="1:16" ht="31.5" customHeight="1" hidden="1">
      <c r="A443" s="588"/>
      <c r="B443" s="607"/>
      <c r="C443" s="167" t="s">
        <v>1899</v>
      </c>
      <c r="D443" s="217" t="s">
        <v>1900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1901</v>
      </c>
      <c r="D444" s="217" t="s">
        <v>1902</v>
      </c>
      <c r="E444" s="142"/>
      <c r="F444" s="143"/>
      <c r="G444" s="142"/>
      <c r="H444" s="144">
        <f t="shared" si="50"/>
        <v>0</v>
      </c>
      <c r="I444" s="145"/>
      <c r="J444" s="145"/>
      <c r="K444" s="145"/>
      <c r="L444" s="145"/>
      <c r="M444" s="146"/>
      <c r="N444" s="146"/>
      <c r="O444" s="239"/>
      <c r="P444" s="25"/>
    </row>
    <row r="445" spans="1:16" ht="15.75" customHeight="1" hidden="1">
      <c r="A445" s="588"/>
      <c r="B445" s="607"/>
      <c r="C445" s="614" t="s">
        <v>1903</v>
      </c>
      <c r="D445" s="141" t="s">
        <v>1150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5"/>
      <c r="D446" s="198" t="s">
        <v>1151</v>
      </c>
      <c r="E446" s="199"/>
      <c r="F446" s="143"/>
      <c r="G446" s="199"/>
      <c r="H446" s="201">
        <f t="shared" si="50"/>
        <v>0</v>
      </c>
      <c r="I446" s="202"/>
      <c r="J446" s="202"/>
      <c r="K446" s="202"/>
      <c r="L446" s="202"/>
      <c r="M446" s="203"/>
      <c r="N446" s="203"/>
      <c r="O446" s="246"/>
      <c r="P446" s="25"/>
    </row>
    <row r="447" spans="1:16" ht="15.75" customHeight="1" hidden="1">
      <c r="A447" s="588"/>
      <c r="B447" s="607"/>
      <c r="C447" s="616"/>
      <c r="D447" s="198" t="s">
        <v>1844</v>
      </c>
      <c r="E447" s="199"/>
      <c r="F447" s="143"/>
      <c r="G447" s="199"/>
      <c r="H447" s="201">
        <f t="shared" si="50"/>
        <v>0</v>
      </c>
      <c r="I447" s="202"/>
      <c r="J447" s="202"/>
      <c r="K447" s="202"/>
      <c r="L447" s="202"/>
      <c r="M447" s="203"/>
      <c r="N447" s="203"/>
      <c r="O447" s="246"/>
      <c r="P447" s="25"/>
    </row>
    <row r="448" spans="1:16" ht="31.5" customHeight="1" hidden="1">
      <c r="A448" s="588"/>
      <c r="B448" s="607"/>
      <c r="C448" s="167" t="s">
        <v>1845</v>
      </c>
      <c r="D448" s="141" t="s">
        <v>1166</v>
      </c>
      <c r="E448" s="142"/>
      <c r="F448" s="143"/>
      <c r="G448" s="142"/>
      <c r="H448" s="144">
        <f t="shared" si="50"/>
        <v>0</v>
      </c>
      <c r="I448" s="145"/>
      <c r="J448" s="145"/>
      <c r="K448" s="145"/>
      <c r="L448" s="145"/>
      <c r="M448" s="146"/>
      <c r="N448" s="146"/>
      <c r="O448" s="239"/>
      <c r="P448" s="25"/>
    </row>
    <row r="449" spans="1:16" ht="47.25" customHeight="1" hidden="1">
      <c r="A449" s="588"/>
      <c r="B449" s="607"/>
      <c r="C449" s="167" t="s">
        <v>1167</v>
      </c>
      <c r="D449" s="217" t="s">
        <v>721</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4" t="s">
        <v>722</v>
      </c>
      <c r="D450" s="217" t="s">
        <v>223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5"/>
      <c r="D451" s="60" t="s">
        <v>224</v>
      </c>
      <c r="E451" s="199"/>
      <c r="F451" s="143"/>
      <c r="G451" s="199"/>
      <c r="H451" s="201">
        <f t="shared" si="50"/>
        <v>88320</v>
      </c>
      <c r="I451" s="202"/>
      <c r="J451" s="202"/>
      <c r="K451" s="202"/>
      <c r="L451" s="202">
        <v>88320</v>
      </c>
      <c r="M451" s="146"/>
      <c r="N451" s="146"/>
      <c r="O451" s="239"/>
      <c r="P451" s="25"/>
    </row>
    <row r="452" spans="1:16" ht="15.75">
      <c r="A452" s="588"/>
      <c r="B452" s="607"/>
      <c r="C452" s="615"/>
      <c r="D452" s="60" t="s">
        <v>225</v>
      </c>
      <c r="E452" s="199"/>
      <c r="F452" s="143"/>
      <c r="G452" s="199"/>
      <c r="H452" s="201">
        <f t="shared" si="50"/>
        <v>84900</v>
      </c>
      <c r="I452" s="202"/>
      <c r="J452" s="202"/>
      <c r="K452" s="202"/>
      <c r="L452" s="202">
        <v>84900</v>
      </c>
      <c r="M452" s="146"/>
      <c r="N452" s="146"/>
      <c r="O452" s="239"/>
      <c r="P452" s="25"/>
    </row>
    <row r="453" spans="1:16" ht="15.75">
      <c r="A453" s="588"/>
      <c r="B453" s="607"/>
      <c r="C453" s="616"/>
      <c r="D453" s="60" t="s">
        <v>226</v>
      </c>
      <c r="E453" s="199"/>
      <c r="F453" s="143"/>
      <c r="G453" s="199"/>
      <c r="H453" s="201">
        <f t="shared" si="50"/>
        <v>12342</v>
      </c>
      <c r="I453" s="202"/>
      <c r="J453" s="202"/>
      <c r="K453" s="202"/>
      <c r="L453" s="202">
        <v>12342</v>
      </c>
      <c r="M453" s="146"/>
      <c r="N453" s="146"/>
      <c r="O453" s="239"/>
      <c r="P453" s="25"/>
    </row>
    <row r="454" spans="1:16" ht="31.5">
      <c r="A454" s="588"/>
      <c r="B454" s="607"/>
      <c r="C454" s="205" t="s">
        <v>227</v>
      </c>
      <c r="D454" s="217" t="s">
        <v>228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4" t="s">
        <v>229</v>
      </c>
      <c r="D455" s="217" t="s">
        <v>230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5"/>
      <c r="D456" s="251" t="s">
        <v>1370</v>
      </c>
      <c r="E456" s="199"/>
      <c r="F456" s="143"/>
      <c r="G456" s="199"/>
      <c r="H456" s="201">
        <f t="shared" si="55"/>
        <v>0</v>
      </c>
      <c r="I456" s="202"/>
      <c r="J456" s="202"/>
      <c r="K456" s="202"/>
      <c r="L456" s="202"/>
      <c r="M456" s="203"/>
      <c r="N456" s="203"/>
      <c r="O456" s="246"/>
      <c r="P456" s="25"/>
    </row>
    <row r="457" spans="1:16" ht="15.75" customHeight="1" hidden="1">
      <c r="A457" s="588"/>
      <c r="B457" s="607"/>
      <c r="C457" s="615"/>
      <c r="D457" s="251" t="s">
        <v>1371</v>
      </c>
      <c r="E457" s="199"/>
      <c r="F457" s="143"/>
      <c r="G457" s="199"/>
      <c r="H457" s="201">
        <f t="shared" si="55"/>
        <v>0</v>
      </c>
      <c r="I457" s="202"/>
      <c r="J457" s="202"/>
      <c r="K457" s="202"/>
      <c r="L457" s="202"/>
      <c r="M457" s="203"/>
      <c r="N457" s="203"/>
      <c r="O457" s="246"/>
      <c r="P457" s="25"/>
    </row>
    <row r="458" spans="1:16" ht="15.75" customHeight="1" hidden="1">
      <c r="A458" s="588"/>
      <c r="B458" s="607"/>
      <c r="C458" s="616"/>
      <c r="D458" s="251" t="s">
        <v>1372</v>
      </c>
      <c r="E458" s="199"/>
      <c r="F458" s="143"/>
      <c r="G458" s="199"/>
      <c r="H458" s="201">
        <f t="shared" si="55"/>
        <v>0</v>
      </c>
      <c r="I458" s="202"/>
      <c r="J458" s="202"/>
      <c r="K458" s="202"/>
      <c r="L458" s="202"/>
      <c r="M458" s="203"/>
      <c r="N458" s="203"/>
      <c r="O458" s="246"/>
      <c r="P458" s="25"/>
    </row>
    <row r="459" spans="1:16" ht="15.75">
      <c r="A459" s="588"/>
      <c r="B459" s="607"/>
      <c r="C459" s="614" t="s">
        <v>1707</v>
      </c>
      <c r="D459" s="217" t="s">
        <v>1368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5"/>
      <c r="D460" s="347" t="s">
        <v>1346</v>
      </c>
      <c r="E460" s="199"/>
      <c r="F460" s="143"/>
      <c r="G460" s="199"/>
      <c r="H460" s="201">
        <f t="shared" si="55"/>
        <v>595000</v>
      </c>
      <c r="I460" s="202"/>
      <c r="J460" s="202"/>
      <c r="K460" s="202"/>
      <c r="L460" s="202">
        <v>595000</v>
      </c>
      <c r="M460" s="203"/>
      <c r="N460" s="203"/>
      <c r="O460" s="246"/>
      <c r="P460" s="25"/>
    </row>
    <row r="461" spans="1:16" ht="31.5">
      <c r="A461" s="588"/>
      <c r="B461" s="607"/>
      <c r="C461" s="615"/>
      <c r="D461" s="347" t="s">
        <v>1347</v>
      </c>
      <c r="E461" s="199"/>
      <c r="F461" s="143"/>
      <c r="G461" s="199"/>
      <c r="H461" s="201">
        <f t="shared" si="55"/>
        <v>595000</v>
      </c>
      <c r="I461" s="202"/>
      <c r="J461" s="202"/>
      <c r="K461" s="202"/>
      <c r="L461" s="202">
        <v>595000</v>
      </c>
      <c r="M461" s="203"/>
      <c r="N461" s="203"/>
      <c r="O461" s="246"/>
      <c r="P461" s="25"/>
    </row>
    <row r="462" spans="1:16" ht="31.5">
      <c r="A462" s="588"/>
      <c r="B462" s="607"/>
      <c r="C462" s="615"/>
      <c r="D462" s="347" t="s">
        <v>1348</v>
      </c>
      <c r="E462" s="199"/>
      <c r="F462" s="143"/>
      <c r="G462" s="199"/>
      <c r="H462" s="201">
        <f t="shared" si="55"/>
        <v>595000</v>
      </c>
      <c r="I462" s="202"/>
      <c r="J462" s="202"/>
      <c r="K462" s="202"/>
      <c r="L462" s="202">
        <v>595000</v>
      </c>
      <c r="M462" s="203"/>
      <c r="N462" s="203"/>
      <c r="O462" s="246"/>
      <c r="P462" s="25"/>
    </row>
    <row r="463" spans="1:16" ht="31.5">
      <c r="A463" s="588"/>
      <c r="B463" s="607"/>
      <c r="C463" s="616"/>
      <c r="D463" s="347" t="s">
        <v>736</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1349</v>
      </c>
      <c r="D464" s="61" t="s">
        <v>1350</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1351</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1353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1352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363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231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535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1168</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1087</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1352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363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231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535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1169</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1613</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1614</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1615</v>
      </c>
      <c r="E481" s="142"/>
      <c r="F481" s="143"/>
      <c r="G481" s="142"/>
      <c r="H481" s="144">
        <f t="shared" si="55"/>
        <v>677330</v>
      </c>
      <c r="I481" s="202"/>
      <c r="J481" s="202"/>
      <c r="K481" s="145"/>
      <c r="L481" s="247">
        <v>677330</v>
      </c>
      <c r="M481" s="202"/>
      <c r="N481" s="202"/>
      <c r="O481" s="202"/>
      <c r="P481" s="25"/>
    </row>
    <row r="482" spans="1:16" ht="31.5">
      <c r="A482" s="588"/>
      <c r="B482" s="607"/>
      <c r="C482" s="205"/>
      <c r="D482" s="13" t="s">
        <v>1810</v>
      </c>
      <c r="E482" s="142"/>
      <c r="F482" s="143"/>
      <c r="G482" s="142"/>
      <c r="H482" s="144">
        <f t="shared" si="55"/>
        <v>250000</v>
      </c>
      <c r="I482" s="202"/>
      <c r="J482" s="202"/>
      <c r="K482" s="145"/>
      <c r="L482" s="247">
        <v>250000</v>
      </c>
      <c r="M482" s="203"/>
      <c r="N482" s="203"/>
      <c r="O482" s="246"/>
      <c r="P482" s="25"/>
    </row>
    <row r="483" spans="1:16" ht="31.5">
      <c r="A483" s="588"/>
      <c r="B483" s="607"/>
      <c r="C483" s="205"/>
      <c r="D483" s="13" t="s">
        <v>1811</v>
      </c>
      <c r="E483" s="142"/>
      <c r="F483" s="143"/>
      <c r="G483" s="142"/>
      <c r="H483" s="144">
        <f t="shared" si="55"/>
        <v>200000</v>
      </c>
      <c r="I483" s="202"/>
      <c r="J483" s="202"/>
      <c r="K483" s="145"/>
      <c r="L483" s="247">
        <v>200000</v>
      </c>
      <c r="M483" s="203"/>
      <c r="N483" s="203"/>
      <c r="O483" s="246"/>
      <c r="P483" s="25"/>
    </row>
    <row r="484" spans="1:16" ht="31.5">
      <c r="A484" s="588"/>
      <c r="B484" s="607"/>
      <c r="C484" s="205"/>
      <c r="D484" s="13" t="s">
        <v>1812</v>
      </c>
      <c r="E484" s="142"/>
      <c r="F484" s="143"/>
      <c r="G484" s="142"/>
      <c r="H484" s="144">
        <f t="shared" si="55"/>
        <v>53120</v>
      </c>
      <c r="I484" s="202"/>
      <c r="J484" s="202"/>
      <c r="K484" s="145"/>
      <c r="L484" s="247">
        <v>53120</v>
      </c>
      <c r="M484" s="203"/>
      <c r="N484" s="203"/>
      <c r="O484" s="246"/>
      <c r="P484" s="25"/>
    </row>
    <row r="485" spans="1:16" ht="31.5">
      <c r="A485" s="588"/>
      <c r="B485" s="607"/>
      <c r="C485" s="205"/>
      <c r="D485" s="13" t="s">
        <v>1813</v>
      </c>
      <c r="E485" s="142"/>
      <c r="F485" s="143"/>
      <c r="G485" s="142"/>
      <c r="H485" s="144">
        <f t="shared" si="55"/>
        <v>31760</v>
      </c>
      <c r="I485" s="202"/>
      <c r="J485" s="202"/>
      <c r="K485" s="145"/>
      <c r="L485" s="247">
        <v>31760</v>
      </c>
      <c r="M485" s="203"/>
      <c r="N485" s="203"/>
      <c r="O485" s="246"/>
      <c r="P485" s="25"/>
    </row>
    <row r="486" spans="1:16" ht="31.5">
      <c r="A486" s="588"/>
      <c r="B486" s="607"/>
      <c r="C486" s="205"/>
      <c r="D486" s="13" t="s">
        <v>536</v>
      </c>
      <c r="E486" s="142"/>
      <c r="F486" s="143"/>
      <c r="G486" s="142"/>
      <c r="H486" s="144">
        <f t="shared" si="55"/>
        <v>22320</v>
      </c>
      <c r="I486" s="202"/>
      <c r="J486" s="202"/>
      <c r="K486" s="145"/>
      <c r="L486" s="247">
        <v>22320</v>
      </c>
      <c r="M486" s="203"/>
      <c r="N486" s="203"/>
      <c r="O486" s="246"/>
      <c r="P486" s="25"/>
    </row>
    <row r="487" spans="1:16" ht="31.5">
      <c r="A487" s="588"/>
      <c r="B487" s="607"/>
      <c r="C487" s="205"/>
      <c r="D487" s="66" t="s">
        <v>1524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1525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7"/>
      <c r="C489" s="252"/>
      <c r="D489" s="351" t="s">
        <v>1526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7"/>
      <c r="C490" s="252"/>
      <c r="D490" s="351" t="s">
        <v>1527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7"/>
      <c r="C491" s="252"/>
      <c r="D491" s="351" t="s">
        <v>1528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4"/>
      <c r="B492" s="566"/>
      <c r="C492" s="205"/>
      <c r="D492" s="13" t="s">
        <v>1608</v>
      </c>
      <c r="E492" s="142"/>
      <c r="F492" s="143"/>
      <c r="G492" s="142"/>
      <c r="H492" s="144">
        <f t="shared" si="58"/>
        <v>57890.57</v>
      </c>
      <c r="I492" s="202"/>
      <c r="J492" s="202"/>
      <c r="K492" s="202"/>
      <c r="L492" s="247">
        <v>57890.57</v>
      </c>
      <c r="M492" s="203"/>
      <c r="N492" s="203"/>
      <c r="O492" s="246"/>
      <c r="P492" s="25"/>
    </row>
    <row r="493" spans="1:16" ht="20.25" customHeight="1">
      <c r="A493" s="587" t="s">
        <v>294</v>
      </c>
      <c r="B493" s="605" t="s">
        <v>1397</v>
      </c>
      <c r="C493" s="195"/>
      <c r="D493" s="216" t="s">
        <v>1731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69" t="s">
        <v>537</v>
      </c>
      <c r="D494" s="217" t="s">
        <v>538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3"/>
      <c r="D495" s="352" t="s">
        <v>539</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3"/>
      <c r="D496" s="352" t="s">
        <v>672</v>
      </c>
      <c r="E496" s="199"/>
      <c r="F496" s="143"/>
      <c r="G496" s="199"/>
      <c r="H496" s="201">
        <f t="shared" si="58"/>
        <v>0</v>
      </c>
      <c r="I496" s="202"/>
      <c r="J496" s="202"/>
      <c r="K496" s="202"/>
      <c r="L496" s="202"/>
      <c r="M496" s="146"/>
      <c r="N496" s="146"/>
      <c r="O496" s="239"/>
      <c r="P496" s="25"/>
    </row>
    <row r="497" spans="1:16" ht="31.5">
      <c r="A497" s="588"/>
      <c r="B497" s="607"/>
      <c r="C497" s="553"/>
      <c r="D497" s="352" t="s">
        <v>673</v>
      </c>
      <c r="E497" s="199"/>
      <c r="F497" s="143"/>
      <c r="G497" s="199"/>
      <c r="H497" s="201">
        <f t="shared" si="58"/>
        <v>15900</v>
      </c>
      <c r="I497" s="202"/>
      <c r="J497" s="202"/>
      <c r="K497" s="202"/>
      <c r="L497" s="202">
        <v>15900</v>
      </c>
      <c r="M497" s="146"/>
      <c r="N497" s="146"/>
      <c r="O497" s="239"/>
      <c r="P497" s="25"/>
    </row>
    <row r="498" spans="1:16" ht="31.5">
      <c r="A498" s="588"/>
      <c r="B498" s="607"/>
      <c r="C498" s="554"/>
      <c r="D498" s="352" t="s">
        <v>1636</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1637</v>
      </c>
      <c r="D499" s="217" t="s">
        <v>1638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1740</v>
      </c>
      <c r="E500" s="142"/>
      <c r="F500" s="143"/>
      <c r="G500" s="142"/>
      <c r="H500" s="144">
        <f t="shared" si="58"/>
        <v>0</v>
      </c>
      <c r="I500" s="145"/>
      <c r="J500" s="145"/>
      <c r="K500" s="145"/>
      <c r="L500" s="145"/>
      <c r="M500" s="146"/>
      <c r="N500" s="146"/>
      <c r="O500" s="239"/>
      <c r="P500" s="25"/>
    </row>
    <row r="501" spans="1:16" ht="31.5">
      <c r="A501" s="588"/>
      <c r="B501" s="607"/>
      <c r="C501" s="135"/>
      <c r="D501" s="217" t="s">
        <v>674</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1609</v>
      </c>
      <c r="E502" s="142"/>
      <c r="F502" s="143"/>
      <c r="G502" s="142"/>
      <c r="H502" s="144">
        <f t="shared" si="58"/>
        <v>30000</v>
      </c>
      <c r="I502" s="145"/>
      <c r="J502" s="145"/>
      <c r="K502" s="145"/>
      <c r="L502" s="247">
        <v>30000</v>
      </c>
      <c r="M502" s="146"/>
      <c r="N502" s="146"/>
      <c r="O502" s="239"/>
      <c r="P502" s="25"/>
    </row>
    <row r="503" spans="1:16" ht="31.5">
      <c r="A503" s="588"/>
      <c r="B503" s="607"/>
      <c r="C503" s="135"/>
      <c r="D503" s="13" t="s">
        <v>770</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771</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772</v>
      </c>
      <c r="E505" s="199"/>
      <c r="F505" s="200"/>
      <c r="G505" s="199"/>
      <c r="H505" s="201">
        <f t="shared" si="58"/>
        <v>6000</v>
      </c>
      <c r="I505" s="202"/>
      <c r="J505" s="202"/>
      <c r="K505" s="202"/>
      <c r="L505" s="245">
        <v>6000</v>
      </c>
      <c r="M505" s="203"/>
      <c r="N505" s="203"/>
      <c r="O505" s="246"/>
      <c r="P505" s="62"/>
      <c r="Q505" s="63"/>
    </row>
    <row r="506" spans="1:17" s="64" customFormat="1" ht="15.75">
      <c r="A506" s="570"/>
      <c r="B506" s="606"/>
      <c r="C506" s="255"/>
      <c r="D506" s="346" t="s">
        <v>773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295</v>
      </c>
      <c r="B507" s="560" t="s">
        <v>675</v>
      </c>
      <c r="C507" s="167"/>
      <c r="D507" s="216" t="s">
        <v>1333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1334</v>
      </c>
      <c r="D508" s="217" t="s">
        <v>1991</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1524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1525</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1526</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1527</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1528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202</v>
      </c>
      <c r="B517" s="605" t="s">
        <v>762</v>
      </c>
      <c r="C517" s="195"/>
      <c r="D517" s="216" t="s">
        <v>1731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1529</v>
      </c>
      <c r="D518" s="217" t="s">
        <v>1530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1531</v>
      </c>
      <c r="D519" s="217" t="s">
        <v>1545</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1637</v>
      </c>
      <c r="D520" s="217" t="s">
        <v>1546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0"/>
      <c r="B521" s="606"/>
      <c r="C521" s="167"/>
      <c r="D521" s="217" t="s">
        <v>1282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766</v>
      </c>
      <c r="B523" s="584" t="s">
        <v>1547</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2027</v>
      </c>
      <c r="B524" s="560" t="s">
        <v>1733</v>
      </c>
      <c r="C524" s="195"/>
      <c r="D524" s="216" t="s">
        <v>1731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1548</v>
      </c>
      <c r="D525" s="208" t="s">
        <v>1549</v>
      </c>
      <c r="E525" s="142"/>
      <c r="F525" s="143"/>
      <c r="G525" s="142"/>
      <c r="H525" s="144">
        <f t="shared" si="63"/>
        <v>0</v>
      </c>
      <c r="I525" s="145"/>
      <c r="J525" s="145"/>
      <c r="K525" s="145"/>
      <c r="L525" s="145"/>
      <c r="M525" s="146"/>
      <c r="N525" s="146"/>
      <c r="O525" s="147"/>
      <c r="P525" s="25"/>
    </row>
    <row r="526" spans="1:16" ht="15.75" customHeight="1" hidden="1">
      <c r="A526" s="559"/>
      <c r="B526" s="561"/>
      <c r="C526" s="167" t="s">
        <v>1445</v>
      </c>
      <c r="D526" s="208" t="s">
        <v>1446</v>
      </c>
      <c r="E526" s="142"/>
      <c r="F526" s="143"/>
      <c r="G526" s="142"/>
      <c r="H526" s="144">
        <f t="shared" si="63"/>
        <v>0</v>
      </c>
      <c r="I526" s="145"/>
      <c r="J526" s="145"/>
      <c r="K526" s="145"/>
      <c r="L526" s="145"/>
      <c r="M526" s="146"/>
      <c r="N526" s="146"/>
      <c r="O526" s="147"/>
      <c r="P526" s="25"/>
    </row>
    <row r="527" spans="1:16" ht="31.5">
      <c r="A527" s="559"/>
      <c r="B527" s="561"/>
      <c r="C527" s="167" t="s">
        <v>283</v>
      </c>
      <c r="D527" s="208" t="s">
        <v>80</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81</v>
      </c>
      <c r="D528" s="208" t="s">
        <v>460</v>
      </c>
      <c r="E528" s="142"/>
      <c r="F528" s="143"/>
      <c r="G528" s="142"/>
      <c r="H528" s="144">
        <f t="shared" si="63"/>
        <v>0</v>
      </c>
      <c r="I528" s="145"/>
      <c r="J528" s="145"/>
      <c r="K528" s="145"/>
      <c r="L528" s="145"/>
      <c r="M528" s="146"/>
      <c r="N528" s="146"/>
      <c r="O528" s="147"/>
      <c r="P528" s="25"/>
    </row>
    <row r="529" spans="1:16" ht="47.25">
      <c r="A529" s="559"/>
      <c r="B529" s="561"/>
      <c r="C529" s="167"/>
      <c r="D529" s="208" t="s">
        <v>461</v>
      </c>
      <c r="E529" s="142"/>
      <c r="F529" s="143"/>
      <c r="G529" s="142"/>
      <c r="H529" s="144">
        <f t="shared" si="63"/>
        <v>86900</v>
      </c>
      <c r="I529" s="145"/>
      <c r="J529" s="145"/>
      <c r="K529" s="145"/>
      <c r="L529" s="145">
        <v>86900</v>
      </c>
      <c r="M529" s="146"/>
      <c r="N529" s="146"/>
      <c r="O529" s="147"/>
      <c r="P529" s="25"/>
    </row>
    <row r="530" spans="1:16" ht="47.25">
      <c r="A530" s="559"/>
      <c r="B530" s="561"/>
      <c r="C530" s="148" t="s">
        <v>462</v>
      </c>
      <c r="D530" s="141" t="s">
        <v>2080</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2081</v>
      </c>
      <c r="E531" s="142"/>
      <c r="F531" s="143"/>
      <c r="G531" s="142"/>
      <c r="H531" s="144">
        <f t="shared" si="63"/>
        <v>0</v>
      </c>
      <c r="I531" s="145"/>
      <c r="J531" s="145"/>
      <c r="K531" s="145"/>
      <c r="L531" s="145"/>
      <c r="M531" s="146"/>
      <c r="N531" s="146"/>
      <c r="O531" s="147"/>
      <c r="P531" s="25"/>
    </row>
    <row r="532" spans="1:16" ht="63" hidden="1">
      <c r="A532" s="559"/>
      <c r="B532" s="561"/>
      <c r="C532" s="148"/>
      <c r="D532" s="14" t="s">
        <v>2108</v>
      </c>
      <c r="E532" s="142"/>
      <c r="F532" s="143"/>
      <c r="G532" s="142"/>
      <c r="H532" s="144">
        <f t="shared" si="63"/>
        <v>0</v>
      </c>
      <c r="I532" s="145"/>
      <c r="J532" s="145"/>
      <c r="K532" s="145"/>
      <c r="L532" s="145"/>
      <c r="M532" s="146"/>
      <c r="N532" s="146"/>
      <c r="O532" s="147"/>
      <c r="P532" s="25"/>
    </row>
    <row r="533" spans="1:16" ht="63" hidden="1">
      <c r="A533" s="559"/>
      <c r="B533" s="561"/>
      <c r="C533" s="148"/>
      <c r="D533" s="14" t="s">
        <v>1401</v>
      </c>
      <c r="E533" s="142"/>
      <c r="F533" s="143"/>
      <c r="G533" s="142"/>
      <c r="H533" s="144">
        <f t="shared" si="63"/>
        <v>0</v>
      </c>
      <c r="I533" s="145"/>
      <c r="J533" s="145"/>
      <c r="K533" s="145"/>
      <c r="L533" s="145"/>
      <c r="M533" s="146"/>
      <c r="N533" s="146"/>
      <c r="O533" s="147"/>
      <c r="P533" s="25"/>
    </row>
    <row r="534" spans="1:16" ht="31.5" hidden="1">
      <c r="A534" s="613"/>
      <c r="B534" s="562"/>
      <c r="C534" s="148"/>
      <c r="D534" s="141" t="s">
        <v>2082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203</v>
      </c>
      <c r="B539" s="261" t="s">
        <v>984</v>
      </c>
      <c r="C539" s="135"/>
      <c r="D539" s="141" t="s">
        <v>985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2026</v>
      </c>
      <c r="B540" s="227" t="s">
        <v>1048</v>
      </c>
      <c r="C540" s="167" t="s">
        <v>1049</v>
      </c>
      <c r="D540" s="196"/>
      <c r="E540" s="142"/>
      <c r="F540" s="143"/>
      <c r="G540" s="142"/>
      <c r="H540" s="144">
        <f t="shared" si="66"/>
        <v>0</v>
      </c>
      <c r="I540" s="145"/>
      <c r="J540" s="145"/>
      <c r="K540" s="165"/>
      <c r="L540" s="145"/>
      <c r="M540" s="146"/>
      <c r="N540" s="146"/>
      <c r="O540" s="147"/>
      <c r="P540" s="25"/>
    </row>
    <row r="541" spans="1:16" ht="15.75" customHeight="1">
      <c r="A541" s="558" t="s">
        <v>1088</v>
      </c>
      <c r="B541" s="560" t="s">
        <v>1850</v>
      </c>
      <c r="C541" s="195"/>
      <c r="D541" s="216" t="s">
        <v>1731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1851</v>
      </c>
      <c r="D542" s="141" t="s">
        <v>1852</v>
      </c>
      <c r="E542" s="142"/>
      <c r="F542" s="143"/>
      <c r="G542" s="142"/>
      <c r="H542" s="144">
        <f t="shared" si="66"/>
        <v>0</v>
      </c>
      <c r="I542" s="145"/>
      <c r="J542" s="145"/>
      <c r="K542" s="145"/>
      <c r="L542" s="145"/>
      <c r="M542" s="146"/>
      <c r="N542" s="146"/>
      <c r="O542" s="147"/>
      <c r="P542" s="25"/>
    </row>
    <row r="543" spans="1:16" ht="31.5" customHeight="1" hidden="1">
      <c r="A543" s="559"/>
      <c r="B543" s="561"/>
      <c r="C543" s="167" t="s">
        <v>1853</v>
      </c>
      <c r="D543" s="208" t="s">
        <v>1223</v>
      </c>
      <c r="E543" s="142"/>
      <c r="F543" s="143"/>
      <c r="G543" s="142"/>
      <c r="H543" s="144">
        <f t="shared" si="66"/>
        <v>0</v>
      </c>
      <c r="I543" s="145"/>
      <c r="J543" s="145"/>
      <c r="K543" s="145"/>
      <c r="L543" s="145"/>
      <c r="M543" s="146"/>
      <c r="N543" s="146"/>
      <c r="O543" s="147"/>
      <c r="P543" s="25"/>
    </row>
    <row r="544" spans="1:16" ht="47.25" customHeight="1" hidden="1">
      <c r="A544" s="559"/>
      <c r="B544" s="561"/>
      <c r="C544" s="167" t="s">
        <v>1224</v>
      </c>
      <c r="D544" s="208" t="s">
        <v>1454</v>
      </c>
      <c r="E544" s="142"/>
      <c r="F544" s="143"/>
      <c r="G544" s="142"/>
      <c r="H544" s="144">
        <f t="shared" si="66"/>
        <v>0</v>
      </c>
      <c r="I544" s="145"/>
      <c r="J544" s="145"/>
      <c r="K544" s="145"/>
      <c r="L544" s="145"/>
      <c r="M544" s="146"/>
      <c r="N544" s="146"/>
      <c r="O544" s="147"/>
      <c r="P544" s="25"/>
    </row>
    <row r="545" spans="1:16" ht="47.25" customHeight="1" hidden="1">
      <c r="A545" s="559"/>
      <c r="B545" s="561"/>
      <c r="C545" s="167" t="s">
        <v>1455</v>
      </c>
      <c r="D545" s="141" t="s">
        <v>1456</v>
      </c>
      <c r="E545" s="142"/>
      <c r="F545" s="143"/>
      <c r="G545" s="142"/>
      <c r="H545" s="144">
        <f t="shared" si="66"/>
        <v>0</v>
      </c>
      <c r="I545" s="145"/>
      <c r="J545" s="145"/>
      <c r="K545" s="145"/>
      <c r="L545" s="145"/>
      <c r="M545" s="146"/>
      <c r="N545" s="146"/>
      <c r="O545" s="147"/>
      <c r="P545" s="25"/>
    </row>
    <row r="546" spans="1:16" ht="47.25">
      <c r="A546" s="559"/>
      <c r="B546" s="561"/>
      <c r="C546" s="167" t="s">
        <v>1457</v>
      </c>
      <c r="D546" s="141" t="s">
        <v>385</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247</v>
      </c>
      <c r="E547" s="142"/>
      <c r="F547" s="143"/>
      <c r="G547" s="142"/>
      <c r="H547" s="144">
        <f t="shared" si="66"/>
        <v>0</v>
      </c>
      <c r="I547" s="145"/>
      <c r="J547" s="145"/>
      <c r="K547" s="145"/>
      <c r="L547" s="145"/>
      <c r="M547" s="146"/>
      <c r="N547" s="146"/>
      <c r="O547" s="147"/>
      <c r="P547" s="25"/>
    </row>
    <row r="548" spans="1:16" ht="47.25">
      <c r="A548" s="559"/>
      <c r="B548" s="561"/>
      <c r="C548" s="167" t="s">
        <v>248</v>
      </c>
      <c r="D548" s="141" t="s">
        <v>237</v>
      </c>
      <c r="E548" s="142"/>
      <c r="F548" s="143"/>
      <c r="G548" s="142"/>
      <c r="H548" s="144">
        <f t="shared" si="66"/>
        <v>24480</v>
      </c>
      <c r="I548" s="145"/>
      <c r="J548" s="145"/>
      <c r="K548" s="145"/>
      <c r="L548" s="145">
        <v>24480</v>
      </c>
      <c r="M548" s="146"/>
      <c r="N548" s="146"/>
      <c r="O548" s="147"/>
      <c r="P548" s="25"/>
    </row>
    <row r="549" spans="1:16" ht="31.5">
      <c r="A549" s="559"/>
      <c r="B549" s="561"/>
      <c r="C549" s="167"/>
      <c r="D549" s="14" t="s">
        <v>1402</v>
      </c>
      <c r="E549" s="142"/>
      <c r="F549" s="143"/>
      <c r="G549" s="142"/>
      <c r="H549" s="144">
        <f t="shared" si="66"/>
        <v>82900</v>
      </c>
      <c r="I549" s="145"/>
      <c r="J549" s="145"/>
      <c r="K549" s="145"/>
      <c r="L549" s="241">
        <v>82900</v>
      </c>
      <c r="M549" s="146"/>
      <c r="N549" s="146"/>
      <c r="O549" s="147"/>
      <c r="P549" s="25"/>
    </row>
    <row r="550" spans="1:16" ht="31.5">
      <c r="A550" s="559"/>
      <c r="B550" s="561"/>
      <c r="C550" s="167"/>
      <c r="D550" s="14" t="s">
        <v>1403</v>
      </c>
      <c r="E550" s="142"/>
      <c r="F550" s="143"/>
      <c r="G550" s="142"/>
      <c r="H550" s="144">
        <f t="shared" si="66"/>
        <v>14000</v>
      </c>
      <c r="I550" s="145"/>
      <c r="J550" s="145"/>
      <c r="K550" s="145"/>
      <c r="L550" s="241">
        <v>14000</v>
      </c>
      <c r="M550" s="146"/>
      <c r="N550" s="146"/>
      <c r="O550" s="147"/>
      <c r="P550" s="25"/>
    </row>
    <row r="551" spans="1:16" ht="31.5">
      <c r="A551" s="559"/>
      <c r="B551" s="561"/>
      <c r="C551" s="167"/>
      <c r="D551" s="262" t="s">
        <v>1404</v>
      </c>
      <c r="E551" s="142"/>
      <c r="F551" s="143"/>
      <c r="G551" s="142"/>
      <c r="H551" s="144">
        <f t="shared" si="66"/>
        <v>40000</v>
      </c>
      <c r="I551" s="145"/>
      <c r="J551" s="145"/>
      <c r="K551" s="145"/>
      <c r="L551" s="241">
        <v>40000</v>
      </c>
      <c r="M551" s="146"/>
      <c r="N551" s="146"/>
      <c r="O551" s="147"/>
      <c r="P551" s="25"/>
    </row>
    <row r="552" spans="1:16" ht="31.5">
      <c r="A552" s="559"/>
      <c r="B552" s="561"/>
      <c r="C552" s="167"/>
      <c r="D552" s="262" t="s">
        <v>267</v>
      </c>
      <c r="E552" s="142"/>
      <c r="F552" s="143"/>
      <c r="G552" s="142"/>
      <c r="H552" s="144">
        <f t="shared" si="66"/>
        <v>31000</v>
      </c>
      <c r="I552" s="145"/>
      <c r="J552" s="145"/>
      <c r="K552" s="145"/>
      <c r="L552" s="241">
        <v>31000</v>
      </c>
      <c r="M552" s="146"/>
      <c r="N552" s="146"/>
      <c r="O552" s="147"/>
      <c r="P552" s="25"/>
    </row>
    <row r="553" spans="1:16" ht="63">
      <c r="A553" s="559"/>
      <c r="B553" s="561"/>
      <c r="C553" s="167"/>
      <c r="D553" s="262" t="s">
        <v>1154</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1744</v>
      </c>
      <c r="E554" s="142"/>
      <c r="F554" s="143"/>
      <c r="G554" s="142"/>
      <c r="H554" s="144">
        <f t="shared" si="66"/>
        <v>12800</v>
      </c>
      <c r="I554" s="145"/>
      <c r="J554" s="145"/>
      <c r="K554" s="145"/>
      <c r="L554" s="241">
        <v>12800</v>
      </c>
      <c r="M554" s="146"/>
      <c r="N554" s="146"/>
      <c r="O554" s="147"/>
      <c r="P554" s="25"/>
    </row>
    <row r="555" spans="1:16" ht="31.5">
      <c r="A555" s="613"/>
      <c r="B555" s="562"/>
      <c r="C555" s="167"/>
      <c r="D555" s="263" t="s">
        <v>1745</v>
      </c>
      <c r="E555" s="142"/>
      <c r="F555" s="143"/>
      <c r="G555" s="142"/>
      <c r="H555" s="144">
        <f t="shared" si="66"/>
        <v>10000</v>
      </c>
      <c r="I555" s="145"/>
      <c r="J555" s="145"/>
      <c r="K555" s="145"/>
      <c r="L555" s="241">
        <v>10000</v>
      </c>
      <c r="M555" s="146"/>
      <c r="N555" s="146"/>
      <c r="O555" s="147"/>
      <c r="P555" s="25"/>
    </row>
    <row r="556" spans="1:16" ht="37.5" customHeight="1" hidden="1">
      <c r="A556" s="260" t="s">
        <v>1722</v>
      </c>
      <c r="B556" s="227" t="s">
        <v>1723</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767</v>
      </c>
      <c r="B558" s="584" t="s">
        <v>864</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2027</v>
      </c>
      <c r="B559" s="605" t="s">
        <v>1733</v>
      </c>
      <c r="C559" s="195"/>
      <c r="D559" s="136" t="s">
        <v>238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283</v>
      </c>
      <c r="D560" s="141" t="s">
        <v>284</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239</v>
      </c>
      <c r="D561" s="141" t="s">
        <v>240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768</v>
      </c>
      <c r="B563" s="584" t="s">
        <v>241</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2027</v>
      </c>
      <c r="B564" s="605" t="s">
        <v>1733</v>
      </c>
      <c r="C564" s="135"/>
      <c r="D564" s="136" t="s">
        <v>1731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283</v>
      </c>
      <c r="D565" s="141" t="s">
        <v>284</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242</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243</v>
      </c>
      <c r="C567" s="135"/>
      <c r="D567" s="216" t="s">
        <v>1731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244</v>
      </c>
      <c r="D568" s="217" t="s">
        <v>1560</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1561</v>
      </c>
      <c r="D569" s="217" t="s">
        <v>1562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520</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521</v>
      </c>
      <c r="D571" s="68" t="s">
        <v>522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523</v>
      </c>
      <c r="D572" s="68" t="s">
        <v>602</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603</v>
      </c>
      <c r="D573" s="68" t="s">
        <v>1567</v>
      </c>
      <c r="E573" s="142"/>
      <c r="F573" s="143"/>
      <c r="G573" s="142"/>
      <c r="H573" s="144">
        <f t="shared" si="68"/>
        <v>0</v>
      </c>
      <c r="I573" s="145"/>
      <c r="J573" s="145"/>
      <c r="K573" s="145"/>
      <c r="L573" s="49"/>
      <c r="M573" s="146"/>
      <c r="N573" s="146"/>
      <c r="O573" s="147"/>
      <c r="P573" s="25"/>
      <c r="Q573" s="22"/>
    </row>
    <row r="574" spans="1:16" ht="63" hidden="1">
      <c r="A574" s="586"/>
      <c r="B574" s="586"/>
      <c r="C574" s="135" t="s">
        <v>1568</v>
      </c>
      <c r="D574" s="68" t="s">
        <v>712</v>
      </c>
      <c r="E574" s="142"/>
      <c r="F574" s="143"/>
      <c r="G574" s="142"/>
      <c r="H574" s="144">
        <f t="shared" si="68"/>
        <v>0</v>
      </c>
      <c r="I574" s="145"/>
      <c r="J574" s="145"/>
      <c r="K574" s="145"/>
      <c r="L574" s="49"/>
      <c r="M574" s="146"/>
      <c r="N574" s="146"/>
      <c r="O574" s="147"/>
      <c r="P574" s="25"/>
    </row>
    <row r="575" spans="1:16" ht="15.75" hidden="1">
      <c r="A575" s="586"/>
      <c r="B575" s="586"/>
      <c r="C575" s="135"/>
      <c r="D575" s="68" t="s">
        <v>1325</v>
      </c>
      <c r="E575" s="142"/>
      <c r="F575" s="143"/>
      <c r="G575" s="142"/>
      <c r="H575" s="144">
        <f t="shared" si="68"/>
        <v>0</v>
      </c>
      <c r="I575" s="145"/>
      <c r="J575" s="145"/>
      <c r="K575" s="145"/>
      <c r="L575" s="49"/>
      <c r="M575" s="146"/>
      <c r="N575" s="146"/>
      <c r="O575" s="147"/>
      <c r="P575" s="25"/>
    </row>
    <row r="576" spans="1:16" ht="47.25" hidden="1">
      <c r="A576" s="586"/>
      <c r="B576" s="586"/>
      <c r="C576" s="135"/>
      <c r="D576" s="68" t="s">
        <v>1326</v>
      </c>
      <c r="E576" s="142"/>
      <c r="F576" s="143"/>
      <c r="G576" s="142"/>
      <c r="H576" s="144">
        <f t="shared" si="68"/>
        <v>0</v>
      </c>
      <c r="I576" s="145"/>
      <c r="J576" s="145"/>
      <c r="K576" s="145"/>
      <c r="L576" s="49"/>
      <c r="M576" s="146"/>
      <c r="N576" s="146"/>
      <c r="O576" s="147"/>
      <c r="P576" s="25"/>
    </row>
    <row r="577" spans="1:16" ht="47.25" hidden="1">
      <c r="A577" s="586"/>
      <c r="B577" s="586"/>
      <c r="C577" s="135"/>
      <c r="D577" s="68" t="s">
        <v>1327</v>
      </c>
      <c r="E577" s="142"/>
      <c r="F577" s="143"/>
      <c r="G577" s="142"/>
      <c r="H577" s="144">
        <f t="shared" si="68"/>
        <v>0</v>
      </c>
      <c r="I577" s="145"/>
      <c r="J577" s="145"/>
      <c r="K577" s="145"/>
      <c r="L577" s="49"/>
      <c r="M577" s="146"/>
      <c r="N577" s="146"/>
      <c r="O577" s="147"/>
      <c r="P577" s="25"/>
    </row>
    <row r="578" spans="1:16" ht="31.5" hidden="1">
      <c r="A578" s="586"/>
      <c r="B578" s="586"/>
      <c r="C578" s="135"/>
      <c r="D578" s="68" t="s">
        <v>1265</v>
      </c>
      <c r="E578" s="142"/>
      <c r="F578" s="143"/>
      <c r="G578" s="142"/>
      <c r="H578" s="144">
        <f t="shared" si="68"/>
        <v>0</v>
      </c>
      <c r="I578" s="145"/>
      <c r="J578" s="145"/>
      <c r="K578" s="145"/>
      <c r="L578" s="49"/>
      <c r="M578" s="146"/>
      <c r="N578" s="146"/>
      <c r="O578" s="147"/>
      <c r="P578" s="25"/>
    </row>
    <row r="579" spans="1:16" ht="31.5" hidden="1">
      <c r="A579" s="586"/>
      <c r="B579" s="586"/>
      <c r="C579" s="135"/>
      <c r="D579" s="68" t="s">
        <v>2112</v>
      </c>
      <c r="E579" s="142"/>
      <c r="F579" s="143"/>
      <c r="G579" s="142"/>
      <c r="H579" s="144">
        <f t="shared" si="68"/>
        <v>0</v>
      </c>
      <c r="I579" s="145"/>
      <c r="J579" s="145"/>
      <c r="K579" s="145"/>
      <c r="L579" s="49"/>
      <c r="M579" s="146"/>
      <c r="N579" s="146"/>
      <c r="O579" s="147"/>
      <c r="P579" s="25"/>
    </row>
    <row r="580" spans="1:16" ht="31.5" hidden="1">
      <c r="A580" s="586"/>
      <c r="B580" s="586"/>
      <c r="C580" s="135"/>
      <c r="D580" s="68" t="s">
        <v>862</v>
      </c>
      <c r="E580" s="142"/>
      <c r="F580" s="143"/>
      <c r="G580" s="142"/>
      <c r="H580" s="144">
        <f t="shared" si="68"/>
        <v>0</v>
      </c>
      <c r="I580" s="145"/>
      <c r="J580" s="145"/>
      <c r="K580" s="145"/>
      <c r="L580" s="49"/>
      <c r="M580" s="146"/>
      <c r="N580" s="146"/>
      <c r="O580" s="147"/>
      <c r="P580" s="25"/>
    </row>
    <row r="581" spans="1:16" ht="31.5" hidden="1">
      <c r="A581" s="586"/>
      <c r="B581" s="586"/>
      <c r="C581" s="135"/>
      <c r="D581" s="68" t="s">
        <v>1739</v>
      </c>
      <c r="E581" s="142"/>
      <c r="F581" s="143"/>
      <c r="G581" s="142"/>
      <c r="H581" s="144">
        <f t="shared" si="68"/>
        <v>0</v>
      </c>
      <c r="I581" s="145"/>
      <c r="J581" s="145"/>
      <c r="K581" s="145"/>
      <c r="L581" s="49"/>
      <c r="M581" s="146"/>
      <c r="N581" s="146"/>
      <c r="O581" s="147"/>
      <c r="P581" s="25"/>
    </row>
    <row r="582" spans="1:16" ht="31.5" hidden="1">
      <c r="A582" s="586"/>
      <c r="B582" s="586"/>
      <c r="C582" s="135"/>
      <c r="D582" s="68" t="s">
        <v>10</v>
      </c>
      <c r="E582" s="142"/>
      <c r="F582" s="143"/>
      <c r="G582" s="142"/>
      <c r="H582" s="144">
        <f t="shared" si="68"/>
        <v>0</v>
      </c>
      <c r="I582" s="145"/>
      <c r="J582" s="145"/>
      <c r="K582" s="145"/>
      <c r="L582" s="49"/>
      <c r="M582" s="146"/>
      <c r="N582" s="146"/>
      <c r="O582" s="147"/>
      <c r="P582" s="25"/>
    </row>
    <row r="583" spans="1:16" ht="47.25" hidden="1">
      <c r="A583" s="586"/>
      <c r="B583" s="586"/>
      <c r="C583" s="135"/>
      <c r="D583" s="68" t="s">
        <v>11</v>
      </c>
      <c r="E583" s="142"/>
      <c r="F583" s="143"/>
      <c r="G583" s="142"/>
      <c r="H583" s="144">
        <f t="shared" si="68"/>
        <v>0</v>
      </c>
      <c r="I583" s="145"/>
      <c r="J583" s="145"/>
      <c r="K583" s="145"/>
      <c r="L583" s="49"/>
      <c r="M583" s="146"/>
      <c r="N583" s="146"/>
      <c r="O583" s="147"/>
      <c r="P583" s="25"/>
    </row>
    <row r="584" spans="1:16" ht="31.5" hidden="1">
      <c r="A584" s="586"/>
      <c r="B584" s="586"/>
      <c r="C584" s="135"/>
      <c r="D584" s="68" t="s">
        <v>1215</v>
      </c>
      <c r="E584" s="142"/>
      <c r="F584" s="143"/>
      <c r="G584" s="142"/>
      <c r="H584" s="144">
        <f t="shared" si="68"/>
        <v>0</v>
      </c>
      <c r="I584" s="145"/>
      <c r="J584" s="145"/>
      <c r="K584" s="145"/>
      <c r="L584" s="49"/>
      <c r="M584" s="146"/>
      <c r="N584" s="146"/>
      <c r="O584" s="147"/>
      <c r="P584" s="25"/>
    </row>
    <row r="585" spans="1:16" ht="15.75" hidden="1">
      <c r="A585" s="586"/>
      <c r="B585" s="586"/>
      <c r="C585" s="135"/>
      <c r="D585" s="68" t="s">
        <v>1216</v>
      </c>
      <c r="E585" s="142"/>
      <c r="F585" s="143"/>
      <c r="G585" s="142"/>
      <c r="H585" s="144">
        <f t="shared" si="68"/>
        <v>0</v>
      </c>
      <c r="I585" s="145"/>
      <c r="J585" s="145"/>
      <c r="K585" s="145"/>
      <c r="L585" s="49"/>
      <c r="M585" s="146"/>
      <c r="N585" s="146"/>
      <c r="O585" s="147"/>
      <c r="P585" s="25"/>
    </row>
    <row r="586" spans="1:16" ht="31.5" hidden="1">
      <c r="A586" s="586"/>
      <c r="B586" s="586"/>
      <c r="C586" s="135"/>
      <c r="D586" s="68" t="s">
        <v>1217</v>
      </c>
      <c r="E586" s="142"/>
      <c r="F586" s="143"/>
      <c r="G586" s="142"/>
      <c r="H586" s="144">
        <f t="shared" si="68"/>
        <v>0</v>
      </c>
      <c r="I586" s="145"/>
      <c r="J586" s="145"/>
      <c r="K586" s="145"/>
      <c r="L586" s="49"/>
      <c r="M586" s="146"/>
      <c r="N586" s="146"/>
      <c r="O586" s="147"/>
      <c r="P586" s="25"/>
    </row>
    <row r="587" spans="1:16" ht="31.5" hidden="1">
      <c r="A587" s="586"/>
      <c r="B587" s="586"/>
      <c r="C587" s="135"/>
      <c r="D587" s="68" t="s">
        <v>245</v>
      </c>
      <c r="E587" s="142"/>
      <c r="F587" s="143"/>
      <c r="G587" s="142"/>
      <c r="H587" s="144">
        <f t="shared" si="68"/>
        <v>0</v>
      </c>
      <c r="I587" s="145"/>
      <c r="J587" s="145"/>
      <c r="K587" s="145"/>
      <c r="L587" s="49"/>
      <c r="M587" s="146"/>
      <c r="N587" s="146"/>
      <c r="O587" s="147"/>
      <c r="P587" s="25"/>
    </row>
    <row r="588" spans="1:16" ht="31.5" hidden="1">
      <c r="A588" s="586"/>
      <c r="B588" s="586"/>
      <c r="C588" s="135"/>
      <c r="D588" s="68" t="s">
        <v>246</v>
      </c>
      <c r="E588" s="142"/>
      <c r="F588" s="143"/>
      <c r="G588" s="142"/>
      <c r="H588" s="144">
        <f t="shared" si="68"/>
        <v>0</v>
      </c>
      <c r="I588" s="145"/>
      <c r="J588" s="145"/>
      <c r="K588" s="145"/>
      <c r="L588" s="49"/>
      <c r="M588" s="146"/>
      <c r="N588" s="146"/>
      <c r="O588" s="147"/>
      <c r="P588" s="25"/>
    </row>
    <row r="589" spans="1:16" ht="31.5" hidden="1">
      <c r="A589" s="586"/>
      <c r="B589" s="586"/>
      <c r="C589" s="135"/>
      <c r="D589" s="68" t="s">
        <v>1301</v>
      </c>
      <c r="E589" s="142"/>
      <c r="F589" s="143"/>
      <c r="G589" s="142"/>
      <c r="H589" s="144">
        <f t="shared" si="68"/>
        <v>0</v>
      </c>
      <c r="I589" s="145"/>
      <c r="J589" s="145"/>
      <c r="K589" s="145"/>
      <c r="L589" s="49"/>
      <c r="M589" s="146"/>
      <c r="N589" s="146"/>
      <c r="O589" s="147"/>
      <c r="P589" s="25"/>
    </row>
    <row r="590" spans="1:16" ht="31.5" hidden="1">
      <c r="A590" s="586"/>
      <c r="B590" s="586"/>
      <c r="C590" s="135"/>
      <c r="D590" s="68" t="s">
        <v>1302</v>
      </c>
      <c r="E590" s="142"/>
      <c r="F590" s="143"/>
      <c r="G590" s="142"/>
      <c r="H590" s="144">
        <f t="shared" si="68"/>
        <v>0</v>
      </c>
      <c r="I590" s="145"/>
      <c r="J590" s="145"/>
      <c r="K590" s="145"/>
      <c r="L590" s="49"/>
      <c r="M590" s="146"/>
      <c r="N590" s="146"/>
      <c r="O590" s="147"/>
      <c r="P590" s="25"/>
    </row>
    <row r="591" spans="1:16" ht="31.5" hidden="1">
      <c r="A591" s="586"/>
      <c r="B591" s="586"/>
      <c r="C591" s="135"/>
      <c r="D591" s="68" t="s">
        <v>1032</v>
      </c>
      <c r="E591" s="142"/>
      <c r="F591" s="143"/>
      <c r="G591" s="142"/>
      <c r="H591" s="144">
        <f t="shared" si="68"/>
        <v>0</v>
      </c>
      <c r="I591" s="145"/>
      <c r="J591" s="145"/>
      <c r="K591" s="145"/>
      <c r="L591" s="49"/>
      <c r="M591" s="146"/>
      <c r="N591" s="146"/>
      <c r="O591" s="147"/>
      <c r="P591" s="25"/>
    </row>
    <row r="592" spans="1:16" ht="15.75" hidden="1">
      <c r="A592" s="586"/>
      <c r="B592" s="586"/>
      <c r="C592" s="135"/>
      <c r="D592" s="68" t="s">
        <v>1033</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1034</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1035</v>
      </c>
      <c r="D599" s="68" t="s">
        <v>1036</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797</v>
      </c>
      <c r="C600" s="195"/>
      <c r="D600" s="216" t="s">
        <v>1731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1037</v>
      </c>
      <c r="D601" s="217" t="s">
        <v>524</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1275</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1276</v>
      </c>
      <c r="D603" s="217" t="s">
        <v>1020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505</v>
      </c>
      <c r="C604" s="267"/>
      <c r="D604" s="216" t="s">
        <v>1731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1021</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1762</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867</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868</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807</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93</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1738</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528</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1723</v>
      </c>
      <c r="C613" s="195"/>
      <c r="D613" s="216" t="s">
        <v>1731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529</v>
      </c>
      <c r="D614" s="14" t="s">
        <v>716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1906</v>
      </c>
      <c r="D615" s="14" t="s">
        <v>1907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517</v>
      </c>
      <c r="D616" s="14" t="s">
        <v>717</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718</v>
      </c>
      <c r="D617" s="14" t="s">
        <v>1361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611</v>
      </c>
      <c r="D618" s="14" t="s">
        <v>612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613</v>
      </c>
      <c r="D619" s="14" t="s">
        <v>614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615</v>
      </c>
      <c r="D620" s="14" t="s">
        <v>616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617</v>
      </c>
      <c r="D621" s="14" t="s">
        <v>618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619</v>
      </c>
      <c r="D622" s="14" t="s">
        <v>858</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808</v>
      </c>
      <c r="D623" s="14" t="s">
        <v>809</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810</v>
      </c>
      <c r="D624" s="14" t="s">
        <v>811</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812</v>
      </c>
      <c r="D625" s="14" t="s">
        <v>813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1196</v>
      </c>
      <c r="D626" s="14" t="s">
        <v>843</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844</v>
      </c>
      <c r="D627" s="14" t="s">
        <v>845</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846</v>
      </c>
      <c r="D628" s="14" t="s">
        <v>1222</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1200</v>
      </c>
      <c r="D629" s="14" t="s">
        <v>1218</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1219</v>
      </c>
      <c r="D630" s="14" t="s">
        <v>1100</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1101</v>
      </c>
      <c r="D631" s="14" t="s">
        <v>1102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1103</v>
      </c>
      <c r="D632" s="14" t="s">
        <v>1104</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1105</v>
      </c>
      <c r="D633" s="14" t="s">
        <v>788</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789</v>
      </c>
      <c r="D634" s="14" t="s">
        <v>790</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791</v>
      </c>
      <c r="D635" s="14" t="s">
        <v>792</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793</v>
      </c>
      <c r="D636" s="14" t="s">
        <v>1641</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1642</v>
      </c>
      <c r="D637" s="14" t="s">
        <v>1643</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41</v>
      </c>
      <c r="D638" s="14" t="s">
        <v>42</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43</v>
      </c>
      <c r="D639" s="269" t="s">
        <v>574</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1093</v>
      </c>
      <c r="D640" s="14" t="s">
        <v>1094</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1095</v>
      </c>
      <c r="D641" s="14" t="s">
        <v>1096</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1097</v>
      </c>
      <c r="D642" s="14" t="s">
        <v>1106</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1107</v>
      </c>
      <c r="D643" s="14" t="s">
        <v>1128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1647</v>
      </c>
      <c r="E644" s="142"/>
      <c r="F644" s="143"/>
      <c r="G644" s="142"/>
      <c r="H644" s="144">
        <f t="shared" si="79"/>
        <v>0</v>
      </c>
      <c r="I644" s="145"/>
      <c r="J644" s="145"/>
      <c r="K644" s="145"/>
      <c r="L644" s="49"/>
      <c r="M644" s="146"/>
      <c r="N644" s="146"/>
      <c r="O644" s="239"/>
      <c r="P644" s="25"/>
    </row>
    <row r="645" spans="1:16" ht="31.5" hidden="1">
      <c r="A645" s="607"/>
      <c r="B645" s="607"/>
      <c r="C645" s="266"/>
      <c r="D645" s="14" t="s">
        <v>1648</v>
      </c>
      <c r="E645" s="142"/>
      <c r="F645" s="143"/>
      <c r="G645" s="142"/>
      <c r="H645" s="144">
        <f t="shared" si="79"/>
        <v>0</v>
      </c>
      <c r="I645" s="145"/>
      <c r="J645" s="145"/>
      <c r="K645" s="145"/>
      <c r="L645" s="49"/>
      <c r="M645" s="146"/>
      <c r="N645" s="146"/>
      <c r="O645" s="239"/>
      <c r="P645" s="25"/>
    </row>
    <row r="646" spans="1:16" ht="31.5" hidden="1">
      <c r="A646" s="607"/>
      <c r="B646" s="607"/>
      <c r="C646" s="266"/>
      <c r="D646" s="14" t="s">
        <v>2023</v>
      </c>
      <c r="E646" s="142"/>
      <c r="F646" s="143"/>
      <c r="G646" s="142"/>
      <c r="H646" s="144">
        <f t="shared" si="79"/>
        <v>0</v>
      </c>
      <c r="I646" s="145"/>
      <c r="J646" s="145"/>
      <c r="K646" s="145"/>
      <c r="L646" s="49"/>
      <c r="M646" s="146"/>
      <c r="N646" s="146"/>
      <c r="O646" s="239"/>
      <c r="P646" s="25"/>
    </row>
    <row r="647" spans="1:16" ht="31.5" hidden="1">
      <c r="A647" s="607"/>
      <c r="B647" s="607"/>
      <c r="C647" s="266"/>
      <c r="D647" s="14" t="s">
        <v>2024</v>
      </c>
      <c r="E647" s="142"/>
      <c r="F647" s="143"/>
      <c r="G647" s="142"/>
      <c r="H647" s="144">
        <f t="shared" si="79"/>
        <v>0</v>
      </c>
      <c r="I647" s="145"/>
      <c r="J647" s="145"/>
      <c r="K647" s="145"/>
      <c r="L647" s="49"/>
      <c r="M647" s="146"/>
      <c r="N647" s="146"/>
      <c r="O647" s="239"/>
      <c r="P647" s="25"/>
    </row>
    <row r="648" spans="1:16" ht="31.5" hidden="1">
      <c r="A648" s="607"/>
      <c r="B648" s="607"/>
      <c r="C648" s="266"/>
      <c r="D648" s="14" t="s">
        <v>1394</v>
      </c>
      <c r="E648" s="142"/>
      <c r="F648" s="143"/>
      <c r="G648" s="142"/>
      <c r="H648" s="144">
        <f t="shared" si="79"/>
        <v>0</v>
      </c>
      <c r="I648" s="145"/>
      <c r="J648" s="145"/>
      <c r="K648" s="145"/>
      <c r="L648" s="49"/>
      <c r="M648" s="146"/>
      <c r="N648" s="146"/>
      <c r="O648" s="239"/>
      <c r="P648" s="25"/>
    </row>
    <row r="649" spans="1:16" ht="47.25" hidden="1">
      <c r="A649" s="607"/>
      <c r="B649" s="607"/>
      <c r="C649" s="266"/>
      <c r="D649" s="14" t="s">
        <v>511</v>
      </c>
      <c r="E649" s="142"/>
      <c r="F649" s="143"/>
      <c r="G649" s="142"/>
      <c r="H649" s="144">
        <f t="shared" si="79"/>
        <v>0</v>
      </c>
      <c r="I649" s="145"/>
      <c r="J649" s="145"/>
      <c r="K649" s="145"/>
      <c r="L649" s="49"/>
      <c r="M649" s="146"/>
      <c r="N649" s="146"/>
      <c r="O649" s="239"/>
      <c r="P649" s="25"/>
    </row>
    <row r="650" spans="1:16" ht="18.75" hidden="1">
      <c r="A650" s="607"/>
      <c r="B650" s="607"/>
      <c r="C650" s="266" t="s">
        <v>1395</v>
      </c>
      <c r="D650" s="269" t="s">
        <v>1388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1389</v>
      </c>
      <c r="D651" s="269" t="s">
        <v>1390</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1391</v>
      </c>
      <c r="D652" s="269" t="s">
        <v>1662</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1663</v>
      </c>
      <c r="D653" s="14" t="s">
        <v>1664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1665</v>
      </c>
      <c r="D654" s="14" t="s">
        <v>1624</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7"/>
      <c r="B656" s="567"/>
      <c r="C656" s="266" t="s">
        <v>1625</v>
      </c>
      <c r="D656" s="14" t="s">
        <v>1626</v>
      </c>
      <c r="E656" s="142"/>
      <c r="F656" s="143"/>
      <c r="G656" s="142"/>
      <c r="H656" s="144">
        <f t="shared" si="79"/>
        <v>0</v>
      </c>
      <c r="I656" s="145"/>
      <c r="J656" s="145"/>
      <c r="K656" s="145"/>
      <c r="L656" s="49"/>
      <c r="M656" s="146"/>
      <c r="N656" s="146"/>
      <c r="O656" s="239"/>
      <c r="P656" s="25"/>
    </row>
    <row r="657" spans="1:17" s="45" customFormat="1" ht="31.5" hidden="1">
      <c r="A657" s="567"/>
      <c r="B657" s="567"/>
      <c r="C657" s="266"/>
      <c r="D657" s="14" t="s">
        <v>935</v>
      </c>
      <c r="E657" s="142"/>
      <c r="F657" s="143"/>
      <c r="G657" s="142"/>
      <c r="H657" s="144">
        <f t="shared" si="79"/>
        <v>0</v>
      </c>
      <c r="I657" s="145"/>
      <c r="J657" s="145"/>
      <c r="K657" s="145"/>
      <c r="L657" s="49"/>
      <c r="M657" s="146"/>
      <c r="N657" s="146"/>
      <c r="O657" s="239"/>
      <c r="P657" s="25"/>
      <c r="Q657" s="22"/>
    </row>
    <row r="658" spans="1:17" s="45" customFormat="1" ht="15.75" customHeight="1" hidden="1">
      <c r="A658" s="567"/>
      <c r="B658" s="567"/>
      <c r="C658" s="266"/>
      <c r="D658" s="70"/>
      <c r="E658" s="142"/>
      <c r="F658" s="143"/>
      <c r="G658" s="142"/>
      <c r="H658" s="144"/>
      <c r="I658" s="145"/>
      <c r="J658" s="145"/>
      <c r="K658" s="145"/>
      <c r="L658" s="49"/>
      <c r="M658" s="146"/>
      <c r="N658" s="146"/>
      <c r="O658" s="239"/>
      <c r="P658" s="25"/>
      <c r="Q658" s="22"/>
    </row>
    <row r="659" spans="1:17" s="45" customFormat="1" ht="63" hidden="1">
      <c r="A659" s="567"/>
      <c r="B659" s="567"/>
      <c r="C659" s="266"/>
      <c r="D659" s="14" t="s">
        <v>1746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7"/>
      <c r="B660" s="567"/>
      <c r="C660" s="266"/>
      <c r="D660" s="14" t="s">
        <v>1762</v>
      </c>
      <c r="E660" s="142"/>
      <c r="F660" s="143"/>
      <c r="G660" s="142"/>
      <c r="H660" s="144">
        <f t="shared" si="81"/>
        <v>0</v>
      </c>
      <c r="I660" s="145"/>
      <c r="J660" s="145"/>
      <c r="K660" s="145"/>
      <c r="L660" s="49"/>
      <c r="M660" s="146"/>
      <c r="N660" s="146"/>
      <c r="O660" s="239"/>
      <c r="P660" s="25"/>
      <c r="Q660" s="22"/>
    </row>
    <row r="661" spans="1:17" s="45" customFormat="1" ht="31.5" hidden="1">
      <c r="A661" s="567"/>
      <c r="B661" s="567"/>
      <c r="C661" s="266"/>
      <c r="D661" s="14" t="s">
        <v>496</v>
      </c>
      <c r="E661" s="142"/>
      <c r="F661" s="143"/>
      <c r="G661" s="142"/>
      <c r="H661" s="144">
        <f t="shared" si="81"/>
        <v>0</v>
      </c>
      <c r="I661" s="145"/>
      <c r="J661" s="145"/>
      <c r="K661" s="145"/>
      <c r="L661" s="49"/>
      <c r="M661" s="146"/>
      <c r="N661" s="146"/>
      <c r="O661" s="239"/>
      <c r="P661" s="25"/>
      <c r="Q661" s="22"/>
    </row>
    <row r="662" spans="1:17" s="45" customFormat="1" ht="31.5" hidden="1">
      <c r="A662" s="566"/>
      <c r="B662" s="566"/>
      <c r="C662" s="266"/>
      <c r="D662" s="14" t="s">
        <v>867</v>
      </c>
      <c r="E662" s="142"/>
      <c r="F662" s="143"/>
      <c r="G662" s="142"/>
      <c r="H662" s="144">
        <f t="shared" si="81"/>
        <v>0</v>
      </c>
      <c r="I662" s="145"/>
      <c r="J662" s="145"/>
      <c r="K662" s="145"/>
      <c r="L662" s="49"/>
      <c r="M662" s="146"/>
      <c r="N662" s="146"/>
      <c r="O662" s="239"/>
      <c r="P662" s="25"/>
      <c r="Q662" s="22"/>
    </row>
    <row r="663" spans="1:63" s="28" customFormat="1" ht="15.75" customHeight="1" hidden="1">
      <c r="A663" s="578">
        <v>170703</v>
      </c>
      <c r="B663" s="578" t="s">
        <v>1038</v>
      </c>
      <c r="C663" s="270"/>
      <c r="D663" s="71" t="s">
        <v>1731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9"/>
      <c r="B664" s="579"/>
      <c r="C664" s="266"/>
      <c r="D664" s="14" t="s">
        <v>497</v>
      </c>
      <c r="E664" s="142"/>
      <c r="F664" s="143"/>
      <c r="G664" s="142"/>
      <c r="H664" s="144">
        <f t="shared" si="81"/>
        <v>0</v>
      </c>
      <c r="I664" s="145"/>
      <c r="J664" s="145"/>
      <c r="K664" s="145"/>
      <c r="L664" s="49"/>
      <c r="M664" s="146"/>
      <c r="N664" s="146"/>
      <c r="O664" s="239"/>
      <c r="P664" s="25"/>
      <c r="Q664" s="22"/>
    </row>
    <row r="665" spans="1:17" s="45" customFormat="1" ht="31.5" hidden="1">
      <c r="A665" s="579"/>
      <c r="B665" s="579"/>
      <c r="C665" s="266"/>
      <c r="D665" s="14" t="s">
        <v>498</v>
      </c>
      <c r="E665" s="142"/>
      <c r="F665" s="143"/>
      <c r="G665" s="142"/>
      <c r="H665" s="144">
        <f t="shared" si="81"/>
        <v>0</v>
      </c>
      <c r="I665" s="145"/>
      <c r="J665" s="145"/>
      <c r="K665" s="145"/>
      <c r="L665" s="49"/>
      <c r="M665" s="146"/>
      <c r="N665" s="146"/>
      <c r="O665" s="239"/>
      <c r="P665" s="25"/>
      <c r="Q665" s="22"/>
    </row>
    <row r="666" spans="1:17" s="45" customFormat="1" ht="15.75" hidden="1">
      <c r="A666" s="579"/>
      <c r="B666" s="579"/>
      <c r="C666" s="266"/>
      <c r="D666" s="14" t="s">
        <v>499</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1769</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710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1770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1771</v>
      </c>
      <c r="D670" s="271" t="s">
        <v>319</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936</v>
      </c>
      <c r="D671" s="271" t="s">
        <v>1999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2000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1046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1047</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1814</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263</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236</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264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265</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1789</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2122</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1747</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1748</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1162</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493</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1610</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579</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580</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581</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582</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583</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584</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1440</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1577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1578</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1945</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1946</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1947</v>
      </c>
      <c r="D698" s="73" t="s">
        <v>1948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1163</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1164</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1165</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1559</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1554</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1555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1556</v>
      </c>
      <c r="D705" s="275" t="s">
        <v>1569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1570</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1571</v>
      </c>
      <c r="D707" s="276" t="s">
        <v>1572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1573</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1197</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1331</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1321</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512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513</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514</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515</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516</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692</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693</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1027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2113</v>
      </c>
      <c r="D724" s="271" t="s">
        <v>2114</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517</v>
      </c>
      <c r="D725" s="14" t="s">
        <v>1360</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718</v>
      </c>
      <c r="D726" s="14" t="s">
        <v>2018</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615</v>
      </c>
      <c r="D727" s="14" t="s">
        <v>275</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810</v>
      </c>
      <c r="D728" s="14" t="s">
        <v>276</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789</v>
      </c>
      <c r="D729" s="14" t="s">
        <v>1214</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844</v>
      </c>
      <c r="D730" s="14" t="s">
        <v>1030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1031</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982</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1768</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977</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1054</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2006</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830</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2129</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2130</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2131</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2132</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1957</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1958</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83</v>
      </c>
      <c r="E744" s="142"/>
      <c r="F744" s="143"/>
      <c r="G744" s="142"/>
      <c r="H744" s="144">
        <f t="shared" si="85"/>
        <v>0</v>
      </c>
      <c r="I744" s="145"/>
      <c r="J744" s="145"/>
      <c r="K744" s="145"/>
      <c r="L744" s="49"/>
      <c r="M744" s="146"/>
      <c r="N744" s="146"/>
      <c r="O744" s="239"/>
      <c r="P744" s="25"/>
    </row>
    <row r="745" spans="1:16" ht="31.5" hidden="1">
      <c r="A745" s="607"/>
      <c r="B745" s="607"/>
      <c r="C745" s="135"/>
      <c r="D745" s="78" t="s">
        <v>841</v>
      </c>
      <c r="E745" s="142"/>
      <c r="F745" s="143"/>
      <c r="G745" s="142"/>
      <c r="H745" s="144">
        <f t="shared" si="85"/>
        <v>0</v>
      </c>
      <c r="I745" s="145"/>
      <c r="J745" s="145"/>
      <c r="K745" s="145"/>
      <c r="L745" s="49"/>
      <c r="M745" s="146"/>
      <c r="N745" s="146"/>
      <c r="O745" s="239"/>
      <c r="P745" s="25"/>
    </row>
    <row r="746" spans="1:16" ht="31.5" hidden="1">
      <c r="A746" s="607"/>
      <c r="B746" s="607"/>
      <c r="C746" s="135"/>
      <c r="D746" s="78" t="s">
        <v>600</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1109</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774</v>
      </c>
      <c r="E748" s="142"/>
      <c r="F748" s="143"/>
      <c r="G748" s="142"/>
      <c r="H748" s="144">
        <f t="shared" si="85"/>
        <v>0</v>
      </c>
      <c r="I748" s="145"/>
      <c r="J748" s="145"/>
      <c r="K748" s="145"/>
      <c r="L748" s="49"/>
      <c r="M748" s="146"/>
      <c r="N748" s="146"/>
      <c r="O748" s="239"/>
      <c r="P748" s="25"/>
    </row>
    <row r="749" spans="1:16" ht="31.5" hidden="1">
      <c r="A749" s="607"/>
      <c r="B749" s="607"/>
      <c r="C749" s="135"/>
      <c r="D749" s="13" t="s">
        <v>775</v>
      </c>
      <c r="E749" s="142"/>
      <c r="F749" s="143"/>
      <c r="G749" s="142"/>
      <c r="H749" s="144">
        <f t="shared" si="85"/>
        <v>0</v>
      </c>
      <c r="I749" s="145"/>
      <c r="J749" s="145"/>
      <c r="K749" s="145"/>
      <c r="L749" s="49"/>
      <c r="M749" s="146"/>
      <c r="N749" s="146"/>
      <c r="O749" s="239"/>
      <c r="P749" s="25"/>
    </row>
    <row r="750" spans="1:16" ht="47.25" hidden="1">
      <c r="A750" s="607"/>
      <c r="B750" s="607"/>
      <c r="C750" s="135"/>
      <c r="D750" s="13" t="s">
        <v>1611</v>
      </c>
      <c r="E750" s="142"/>
      <c r="F750" s="143"/>
      <c r="G750" s="142"/>
      <c r="H750" s="144">
        <f t="shared" si="85"/>
        <v>0</v>
      </c>
      <c r="I750" s="145"/>
      <c r="J750" s="145"/>
      <c r="K750" s="145"/>
      <c r="L750" s="49"/>
      <c r="M750" s="146"/>
      <c r="N750" s="146"/>
      <c r="O750" s="239"/>
      <c r="P750" s="25"/>
    </row>
    <row r="751" spans="1:16" ht="47.25" hidden="1">
      <c r="A751" s="607"/>
      <c r="B751" s="607"/>
      <c r="C751" s="135"/>
      <c r="D751" s="13" t="s">
        <v>1612</v>
      </c>
      <c r="E751" s="142"/>
      <c r="F751" s="143"/>
      <c r="G751" s="142"/>
      <c r="H751" s="144">
        <f t="shared" si="85"/>
        <v>0</v>
      </c>
      <c r="I751" s="145"/>
      <c r="J751" s="145"/>
      <c r="K751" s="145"/>
      <c r="L751" s="49"/>
      <c r="M751" s="146"/>
      <c r="N751" s="146"/>
      <c r="O751" s="239"/>
      <c r="P751" s="25"/>
    </row>
    <row r="752" spans="1:16" ht="31.5" hidden="1">
      <c r="A752" s="607"/>
      <c r="B752" s="607"/>
      <c r="C752" s="135"/>
      <c r="D752" s="14" t="s">
        <v>1072</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1756</v>
      </c>
      <c r="E753" s="142"/>
      <c r="F753" s="143"/>
      <c r="G753" s="142"/>
      <c r="H753" s="144">
        <f t="shared" si="87"/>
        <v>0</v>
      </c>
      <c r="I753" s="145"/>
      <c r="J753" s="145"/>
      <c r="K753" s="145"/>
      <c r="L753" s="49"/>
      <c r="M753" s="146"/>
      <c r="N753" s="146"/>
      <c r="O753" s="239"/>
      <c r="P753" s="25"/>
    </row>
    <row r="754" spans="1:16" ht="15.75" hidden="1">
      <c r="A754" s="607"/>
      <c r="B754" s="607"/>
      <c r="C754" s="135"/>
      <c r="D754" s="14" t="s">
        <v>1915</v>
      </c>
      <c r="E754" s="142"/>
      <c r="F754" s="143"/>
      <c r="G754" s="142"/>
      <c r="H754" s="144">
        <f t="shared" si="87"/>
        <v>0</v>
      </c>
      <c r="I754" s="145"/>
      <c r="J754" s="145"/>
      <c r="K754" s="145"/>
      <c r="L754" s="49"/>
      <c r="M754" s="146"/>
      <c r="N754" s="146"/>
      <c r="O754" s="239"/>
      <c r="P754" s="25"/>
    </row>
    <row r="755" spans="1:16" ht="31.5" hidden="1">
      <c r="A755" s="607"/>
      <c r="B755" s="607"/>
      <c r="C755" s="135"/>
      <c r="D755" s="14" t="s">
        <v>1424</v>
      </c>
      <c r="E755" s="142"/>
      <c r="F755" s="143"/>
      <c r="G755" s="142"/>
      <c r="H755" s="144">
        <f t="shared" si="87"/>
        <v>0</v>
      </c>
      <c r="I755" s="145"/>
      <c r="J755" s="145"/>
      <c r="K755" s="145"/>
      <c r="L755" s="49"/>
      <c r="M755" s="146"/>
      <c r="N755" s="146"/>
      <c r="O755" s="239"/>
      <c r="P755" s="25"/>
    </row>
    <row r="756" spans="1:16" ht="47.25" hidden="1">
      <c r="A756" s="607"/>
      <c r="B756" s="607"/>
      <c r="C756" s="135"/>
      <c r="D756" s="13" t="s">
        <v>1115</v>
      </c>
      <c r="E756" s="142"/>
      <c r="F756" s="143"/>
      <c r="G756" s="142"/>
      <c r="H756" s="144">
        <f t="shared" si="87"/>
        <v>0</v>
      </c>
      <c r="I756" s="145"/>
      <c r="J756" s="145"/>
      <c r="K756" s="145"/>
      <c r="L756" s="49"/>
      <c r="M756" s="146"/>
      <c r="N756" s="146"/>
      <c r="O756" s="239"/>
      <c r="P756" s="25"/>
    </row>
    <row r="757" spans="1:16" ht="31.5" hidden="1">
      <c r="A757" s="607"/>
      <c r="B757" s="607"/>
      <c r="C757" s="135"/>
      <c r="D757" s="13" t="s">
        <v>34</v>
      </c>
      <c r="E757" s="142"/>
      <c r="F757" s="143"/>
      <c r="G757" s="142"/>
      <c r="H757" s="144">
        <f t="shared" si="87"/>
        <v>0</v>
      </c>
      <c r="I757" s="145"/>
      <c r="J757" s="145"/>
      <c r="K757" s="145"/>
      <c r="L757" s="49"/>
      <c r="M757" s="146"/>
      <c r="N757" s="146"/>
      <c r="O757" s="239"/>
      <c r="P757" s="25"/>
    </row>
    <row r="758" spans="1:16" ht="31.5" hidden="1">
      <c r="A758" s="607"/>
      <c r="B758" s="607"/>
      <c r="C758" s="135"/>
      <c r="D758" s="13" t="s">
        <v>546</v>
      </c>
      <c r="E758" s="142"/>
      <c r="F758" s="143"/>
      <c r="G758" s="142"/>
      <c r="H758" s="144">
        <f t="shared" si="87"/>
        <v>0</v>
      </c>
      <c r="I758" s="145"/>
      <c r="J758" s="145"/>
      <c r="K758" s="145"/>
      <c r="L758" s="49"/>
      <c r="M758" s="146"/>
      <c r="N758" s="146"/>
      <c r="O758" s="239"/>
      <c r="P758" s="25"/>
    </row>
    <row r="759" spans="1:16" ht="15.75" hidden="1">
      <c r="A759" s="607"/>
      <c r="B759" s="607"/>
      <c r="C759" s="135"/>
      <c r="D759" s="14" t="s">
        <v>547</v>
      </c>
      <c r="E759" s="142"/>
      <c r="F759" s="143"/>
      <c r="G759" s="142"/>
      <c r="H759" s="144">
        <f t="shared" si="87"/>
        <v>0</v>
      </c>
      <c r="I759" s="145"/>
      <c r="J759" s="145"/>
      <c r="K759" s="145"/>
      <c r="L759" s="49"/>
      <c r="M759" s="146"/>
      <c r="N759" s="146"/>
      <c r="O759" s="239"/>
      <c r="P759" s="25"/>
    </row>
    <row r="760" spans="1:16" ht="47.25" hidden="1">
      <c r="A760" s="607"/>
      <c r="B760" s="607"/>
      <c r="C760" s="135"/>
      <c r="D760" s="13" t="s">
        <v>1267</v>
      </c>
      <c r="E760" s="142"/>
      <c r="F760" s="143"/>
      <c r="G760" s="142"/>
      <c r="H760" s="144">
        <f t="shared" si="87"/>
        <v>0</v>
      </c>
      <c r="I760" s="145"/>
      <c r="J760" s="145"/>
      <c r="K760" s="145"/>
      <c r="L760" s="49"/>
      <c r="M760" s="146"/>
      <c r="N760" s="146"/>
      <c r="O760" s="239"/>
      <c r="P760" s="25"/>
    </row>
    <row r="761" spans="1:16" ht="15.75" hidden="1">
      <c r="A761" s="607"/>
      <c r="B761" s="607"/>
      <c r="C761" s="135"/>
      <c r="D761" s="80" t="s">
        <v>2088</v>
      </c>
      <c r="E761" s="142"/>
      <c r="F761" s="143"/>
      <c r="G761" s="142"/>
      <c r="H761" s="144">
        <f t="shared" si="87"/>
        <v>0</v>
      </c>
      <c r="I761" s="145"/>
      <c r="J761" s="145"/>
      <c r="K761" s="145"/>
      <c r="L761" s="49"/>
      <c r="M761" s="146"/>
      <c r="N761" s="146"/>
      <c r="O761" s="239"/>
      <c r="P761" s="25"/>
    </row>
    <row r="762" spans="1:16" ht="15.75" hidden="1">
      <c r="A762" s="607"/>
      <c r="B762" s="607"/>
      <c r="C762" s="135"/>
      <c r="D762" s="79" t="s">
        <v>2089</v>
      </c>
      <c r="E762" s="142"/>
      <c r="F762" s="143"/>
      <c r="G762" s="142"/>
      <c r="H762" s="144">
        <f t="shared" si="87"/>
        <v>0</v>
      </c>
      <c r="I762" s="145"/>
      <c r="J762" s="145"/>
      <c r="K762" s="145"/>
      <c r="L762" s="49"/>
      <c r="M762" s="146"/>
      <c r="N762" s="146"/>
      <c r="O762" s="239"/>
      <c r="P762" s="25"/>
    </row>
    <row r="763" spans="1:16" ht="31.5" hidden="1">
      <c r="A763" s="607"/>
      <c r="B763" s="607"/>
      <c r="C763" s="135"/>
      <c r="D763" s="13" t="s">
        <v>1007</v>
      </c>
      <c r="E763" s="142"/>
      <c r="F763" s="143"/>
      <c r="G763" s="142"/>
      <c r="H763" s="144">
        <f t="shared" si="87"/>
        <v>0</v>
      </c>
      <c r="I763" s="145"/>
      <c r="J763" s="145"/>
      <c r="K763" s="145"/>
      <c r="L763" s="49"/>
      <c r="M763" s="146"/>
      <c r="N763" s="146"/>
      <c r="O763" s="239"/>
      <c r="P763" s="25"/>
    </row>
    <row r="764" spans="1:16" ht="31.5" hidden="1">
      <c r="A764" s="607"/>
      <c r="B764" s="607"/>
      <c r="C764" s="135"/>
      <c r="D764" s="13" t="s">
        <v>1008</v>
      </c>
      <c r="E764" s="142"/>
      <c r="F764" s="143"/>
      <c r="G764" s="142"/>
      <c r="H764" s="144">
        <f t="shared" si="87"/>
        <v>0</v>
      </c>
      <c r="I764" s="145"/>
      <c r="J764" s="145"/>
      <c r="K764" s="145"/>
      <c r="L764" s="49"/>
      <c r="M764" s="146"/>
      <c r="N764" s="146"/>
      <c r="O764" s="239"/>
      <c r="P764" s="25"/>
    </row>
    <row r="765" spans="1:16" ht="47.25" hidden="1">
      <c r="A765" s="607"/>
      <c r="B765" s="607"/>
      <c r="C765" s="135"/>
      <c r="D765" s="79" t="s">
        <v>1009</v>
      </c>
      <c r="E765" s="142"/>
      <c r="F765" s="143"/>
      <c r="G765" s="142"/>
      <c r="H765" s="144">
        <f t="shared" si="87"/>
        <v>0</v>
      </c>
      <c r="I765" s="145"/>
      <c r="J765" s="145"/>
      <c r="K765" s="145"/>
      <c r="L765" s="49"/>
      <c r="M765" s="146"/>
      <c r="N765" s="146"/>
      <c r="O765" s="239"/>
      <c r="P765" s="25"/>
    </row>
    <row r="766" spans="1:16" ht="47.25" hidden="1">
      <c r="A766" s="607"/>
      <c r="B766" s="607"/>
      <c r="C766" s="135"/>
      <c r="D766" s="79" t="s">
        <v>325</v>
      </c>
      <c r="E766" s="142"/>
      <c r="F766" s="143"/>
      <c r="G766" s="142"/>
      <c r="H766" s="144">
        <f t="shared" si="87"/>
        <v>0</v>
      </c>
      <c r="I766" s="145"/>
      <c r="J766" s="145"/>
      <c r="K766" s="145"/>
      <c r="L766" s="49"/>
      <c r="M766" s="146"/>
      <c r="N766" s="146"/>
      <c r="O766" s="239"/>
      <c r="P766" s="25"/>
    </row>
    <row r="767" spans="1:16" ht="31.5" hidden="1">
      <c r="A767" s="607"/>
      <c r="B767" s="607"/>
      <c r="C767" s="135"/>
      <c r="D767" s="81" t="s">
        <v>326</v>
      </c>
      <c r="E767" s="142"/>
      <c r="F767" s="143"/>
      <c r="G767" s="142"/>
      <c r="H767" s="144">
        <f t="shared" si="87"/>
        <v>0</v>
      </c>
      <c r="I767" s="145"/>
      <c r="J767" s="145"/>
      <c r="K767" s="145"/>
      <c r="L767" s="49"/>
      <c r="M767" s="146"/>
      <c r="N767" s="146"/>
      <c r="O767" s="239"/>
      <c r="P767" s="25"/>
    </row>
    <row r="768" spans="1:16" ht="47.25" hidden="1">
      <c r="A768" s="607"/>
      <c r="B768" s="607"/>
      <c r="C768" s="135"/>
      <c r="D768" s="13" t="s">
        <v>33</v>
      </c>
      <c r="E768" s="142"/>
      <c r="F768" s="143"/>
      <c r="G768" s="142"/>
      <c r="H768" s="144">
        <f t="shared" si="87"/>
        <v>0</v>
      </c>
      <c r="I768" s="145"/>
      <c r="J768" s="145"/>
      <c r="K768" s="145"/>
      <c r="L768" s="49"/>
      <c r="M768" s="146"/>
      <c r="N768" s="146"/>
      <c r="O768" s="239"/>
      <c r="P768" s="25"/>
    </row>
    <row r="769" spans="1:16" ht="47.25" hidden="1">
      <c r="A769" s="607"/>
      <c r="B769" s="607"/>
      <c r="C769" s="135"/>
      <c r="D769" s="13" t="s">
        <v>2099</v>
      </c>
      <c r="E769" s="142"/>
      <c r="F769" s="143"/>
      <c r="G769" s="142"/>
      <c r="H769" s="144">
        <f t="shared" si="87"/>
        <v>0</v>
      </c>
      <c r="I769" s="145"/>
      <c r="J769" s="145"/>
      <c r="K769" s="145"/>
      <c r="L769" s="49"/>
      <c r="M769" s="146"/>
      <c r="N769" s="146"/>
      <c r="O769" s="239"/>
      <c r="P769" s="25"/>
    </row>
    <row r="770" spans="1:16" ht="31.5" hidden="1">
      <c r="A770" s="607"/>
      <c r="B770" s="607"/>
      <c r="C770" s="135"/>
      <c r="D770" s="13" t="s">
        <v>2100</v>
      </c>
      <c r="E770" s="142"/>
      <c r="F770" s="143"/>
      <c r="G770" s="142"/>
      <c r="H770" s="144">
        <f t="shared" si="87"/>
        <v>0</v>
      </c>
      <c r="I770" s="145"/>
      <c r="J770" s="145"/>
      <c r="K770" s="145"/>
      <c r="L770" s="49"/>
      <c r="M770" s="146"/>
      <c r="N770" s="146"/>
      <c r="O770" s="239"/>
      <c r="P770" s="25"/>
    </row>
    <row r="771" spans="1:16" ht="31.5" hidden="1">
      <c r="A771" s="607"/>
      <c r="B771" s="607"/>
      <c r="C771" s="135"/>
      <c r="D771" s="13" t="s">
        <v>1757</v>
      </c>
      <c r="E771" s="142"/>
      <c r="F771" s="143"/>
      <c r="G771" s="142"/>
      <c r="H771" s="144">
        <f t="shared" si="87"/>
        <v>0</v>
      </c>
      <c r="I771" s="145"/>
      <c r="J771" s="145"/>
      <c r="K771" s="145"/>
      <c r="L771" s="49"/>
      <c r="M771" s="146"/>
      <c r="N771" s="146"/>
      <c r="O771" s="239"/>
      <c r="P771" s="25"/>
    </row>
    <row r="772" spans="1:16" ht="31.5" hidden="1">
      <c r="A772" s="607"/>
      <c r="B772" s="607"/>
      <c r="C772" s="135"/>
      <c r="D772" s="13" t="s">
        <v>1414</v>
      </c>
      <c r="E772" s="142"/>
      <c r="F772" s="143"/>
      <c r="G772" s="142"/>
      <c r="H772" s="144">
        <f t="shared" si="87"/>
        <v>0</v>
      </c>
      <c r="I772" s="145"/>
      <c r="J772" s="145"/>
      <c r="K772" s="145"/>
      <c r="L772" s="49"/>
      <c r="M772" s="146"/>
      <c r="N772" s="146"/>
      <c r="O772" s="239"/>
      <c r="P772" s="25"/>
    </row>
    <row r="773" spans="1:16" ht="31.5" hidden="1">
      <c r="A773" s="607"/>
      <c r="B773" s="607"/>
      <c r="C773" s="135"/>
      <c r="D773" s="13" t="s">
        <v>1415</v>
      </c>
      <c r="E773" s="142"/>
      <c r="F773" s="143"/>
      <c r="G773" s="142"/>
      <c r="H773" s="144">
        <f t="shared" si="87"/>
        <v>0</v>
      </c>
      <c r="I773" s="145"/>
      <c r="J773" s="145"/>
      <c r="K773" s="145"/>
      <c r="L773" s="49"/>
      <c r="M773" s="146"/>
      <c r="N773" s="146"/>
      <c r="O773" s="239"/>
      <c r="P773" s="25"/>
    </row>
    <row r="774" spans="1:16" ht="15.75" hidden="1">
      <c r="A774" s="607"/>
      <c r="B774" s="607"/>
      <c r="C774" s="135"/>
      <c r="D774" s="13" t="s">
        <v>1416</v>
      </c>
      <c r="E774" s="142"/>
      <c r="F774" s="143"/>
      <c r="G774" s="142"/>
      <c r="H774" s="144">
        <f t="shared" si="87"/>
        <v>0</v>
      </c>
      <c r="I774" s="145"/>
      <c r="J774" s="145"/>
      <c r="K774" s="145"/>
      <c r="L774" s="49"/>
      <c r="M774" s="146"/>
      <c r="N774" s="146"/>
      <c r="O774" s="239"/>
      <c r="P774" s="25"/>
    </row>
    <row r="775" spans="1:16" ht="31.5" hidden="1">
      <c r="A775" s="607"/>
      <c r="B775" s="607"/>
      <c r="C775" s="135"/>
      <c r="D775" s="13" t="s">
        <v>1156</v>
      </c>
      <c r="E775" s="142"/>
      <c r="F775" s="143"/>
      <c r="G775" s="142"/>
      <c r="H775" s="144">
        <f t="shared" si="87"/>
        <v>0</v>
      </c>
      <c r="I775" s="145"/>
      <c r="J775" s="145"/>
      <c r="K775" s="145"/>
      <c r="L775" s="49"/>
      <c r="M775" s="146"/>
      <c r="N775" s="146"/>
      <c r="O775" s="239"/>
      <c r="P775" s="25"/>
    </row>
    <row r="776" spans="1:16" ht="31.5" hidden="1">
      <c r="A776" s="607"/>
      <c r="B776" s="607"/>
      <c r="C776" s="135"/>
      <c r="D776" s="13" t="s">
        <v>1917</v>
      </c>
      <c r="E776" s="142"/>
      <c r="F776" s="143"/>
      <c r="G776" s="142"/>
      <c r="H776" s="144">
        <f t="shared" si="87"/>
        <v>0</v>
      </c>
      <c r="I776" s="145"/>
      <c r="J776" s="145"/>
      <c r="K776" s="145"/>
      <c r="L776" s="49"/>
      <c r="M776" s="146"/>
      <c r="N776" s="146"/>
      <c r="O776" s="239"/>
      <c r="P776" s="25"/>
    </row>
    <row r="777" spans="1:16" ht="31.5" hidden="1">
      <c r="A777" s="607"/>
      <c r="B777" s="607"/>
      <c r="C777" s="135"/>
      <c r="D777" s="13" t="s">
        <v>1073</v>
      </c>
      <c r="E777" s="142"/>
      <c r="F777" s="143"/>
      <c r="G777" s="142"/>
      <c r="H777" s="144">
        <f t="shared" si="87"/>
        <v>0</v>
      </c>
      <c r="I777" s="145"/>
      <c r="J777" s="145"/>
      <c r="K777" s="145"/>
      <c r="L777" s="49"/>
      <c r="M777" s="146"/>
      <c r="N777" s="146"/>
      <c r="O777" s="239"/>
      <c r="P777" s="25"/>
    </row>
    <row r="778" spans="1:16" ht="31.5" hidden="1">
      <c r="A778" s="607"/>
      <c r="B778" s="607"/>
      <c r="C778" s="135"/>
      <c r="D778" s="13" t="s">
        <v>18</v>
      </c>
      <c r="E778" s="142"/>
      <c r="F778" s="143"/>
      <c r="G778" s="142"/>
      <c r="H778" s="144">
        <f t="shared" si="87"/>
        <v>0</v>
      </c>
      <c r="I778" s="145"/>
      <c r="J778" s="145"/>
      <c r="K778" s="145"/>
      <c r="L778" s="49"/>
      <c r="M778" s="146"/>
      <c r="N778" s="146"/>
      <c r="O778" s="239"/>
      <c r="P778" s="25"/>
    </row>
    <row r="779" spans="1:16" ht="31.5" hidden="1">
      <c r="A779" s="607"/>
      <c r="B779" s="607"/>
      <c r="C779" s="135"/>
      <c r="D779" s="13" t="s">
        <v>235</v>
      </c>
      <c r="E779" s="142"/>
      <c r="F779" s="143"/>
      <c r="G779" s="142"/>
      <c r="H779" s="144">
        <f t="shared" si="87"/>
        <v>0</v>
      </c>
      <c r="I779" s="145"/>
      <c r="J779" s="145"/>
      <c r="K779" s="145"/>
      <c r="L779" s="49"/>
      <c r="M779" s="146"/>
      <c r="N779" s="146"/>
      <c r="O779" s="239"/>
      <c r="P779" s="25"/>
    </row>
    <row r="780" spans="1:16" ht="31.5" hidden="1">
      <c r="A780" s="607"/>
      <c r="B780" s="607"/>
      <c r="C780" s="135"/>
      <c r="D780" s="13" t="s">
        <v>1281</v>
      </c>
      <c r="E780" s="142"/>
      <c r="F780" s="143"/>
      <c r="G780" s="142"/>
      <c r="H780" s="144">
        <f t="shared" si="87"/>
        <v>0</v>
      </c>
      <c r="I780" s="145"/>
      <c r="J780" s="145"/>
      <c r="K780" s="145"/>
      <c r="L780" s="49"/>
      <c r="M780" s="146"/>
      <c r="N780" s="146"/>
      <c r="O780" s="239"/>
      <c r="P780" s="25"/>
    </row>
    <row r="781" spans="1:16" ht="31.5" hidden="1">
      <c r="A781" s="607"/>
      <c r="B781" s="607"/>
      <c r="C781" s="135"/>
      <c r="D781" s="13" t="s">
        <v>1441</v>
      </c>
      <c r="E781" s="142"/>
      <c r="F781" s="143"/>
      <c r="G781" s="142"/>
      <c r="H781" s="144">
        <f t="shared" si="87"/>
        <v>0</v>
      </c>
      <c r="I781" s="145"/>
      <c r="J781" s="145"/>
      <c r="K781" s="145"/>
      <c r="L781" s="49"/>
      <c r="M781" s="146"/>
      <c r="N781" s="146"/>
      <c r="O781" s="239"/>
      <c r="P781" s="25"/>
    </row>
    <row r="782" spans="1:16" ht="15.75" hidden="1">
      <c r="A782" s="607"/>
      <c r="B782" s="607"/>
      <c r="C782" s="135"/>
      <c r="D782" s="13" t="s">
        <v>1788</v>
      </c>
      <c r="E782" s="142"/>
      <c r="F782" s="143"/>
      <c r="G782" s="142"/>
      <c r="H782" s="144">
        <f t="shared" si="87"/>
        <v>0</v>
      </c>
      <c r="I782" s="145"/>
      <c r="J782" s="145"/>
      <c r="K782" s="145"/>
      <c r="L782" s="49"/>
      <c r="M782" s="146"/>
      <c r="N782" s="146"/>
      <c r="O782" s="239"/>
      <c r="P782" s="25"/>
    </row>
    <row r="783" spans="1:16" ht="15.75" hidden="1">
      <c r="A783" s="607"/>
      <c r="B783" s="607"/>
      <c r="C783" s="135"/>
      <c r="D783" s="13" t="s">
        <v>510</v>
      </c>
      <c r="E783" s="142"/>
      <c r="F783" s="143"/>
      <c r="G783" s="142"/>
      <c r="H783" s="144">
        <f t="shared" si="87"/>
        <v>0</v>
      </c>
      <c r="I783" s="145"/>
      <c r="J783" s="145"/>
      <c r="K783" s="145"/>
      <c r="L783" s="49"/>
      <c r="M783" s="146"/>
      <c r="N783" s="146"/>
      <c r="O783" s="239"/>
      <c r="P783" s="25"/>
    </row>
    <row r="784" spans="1:16" ht="31.5" hidden="1">
      <c r="A784" s="607"/>
      <c r="B784" s="607"/>
      <c r="C784" s="135"/>
      <c r="D784" s="13" t="s">
        <v>272</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273</v>
      </c>
      <c r="E785" s="142"/>
      <c r="F785" s="143"/>
      <c r="G785" s="142"/>
      <c r="H785" s="144">
        <f t="shared" si="88"/>
        <v>0</v>
      </c>
      <c r="I785" s="145"/>
      <c r="J785" s="145"/>
      <c r="K785" s="145"/>
      <c r="L785" s="49"/>
      <c r="M785" s="146"/>
      <c r="N785" s="146"/>
      <c r="O785" s="239"/>
      <c r="P785" s="25"/>
    </row>
    <row r="786" spans="1:16" ht="31.5" hidden="1">
      <c r="A786" s="607"/>
      <c r="B786" s="607"/>
      <c r="C786" s="135"/>
      <c r="D786" s="13" t="s">
        <v>274</v>
      </c>
      <c r="E786" s="142"/>
      <c r="F786" s="143"/>
      <c r="G786" s="142"/>
      <c r="H786" s="144">
        <f t="shared" si="88"/>
        <v>0</v>
      </c>
      <c r="I786" s="145"/>
      <c r="J786" s="145"/>
      <c r="K786" s="145"/>
      <c r="L786" s="49"/>
      <c r="M786" s="146"/>
      <c r="N786" s="146"/>
      <c r="O786" s="239"/>
      <c r="P786" s="25"/>
    </row>
    <row r="787" spans="1:16" ht="31.5" hidden="1">
      <c r="A787" s="607"/>
      <c r="B787" s="607"/>
      <c r="C787" s="135"/>
      <c r="D787" s="13" t="s">
        <v>369</v>
      </c>
      <c r="E787" s="142"/>
      <c r="F787" s="143"/>
      <c r="G787" s="142"/>
      <c r="H787" s="144">
        <f t="shared" si="88"/>
        <v>0</v>
      </c>
      <c r="I787" s="145"/>
      <c r="J787" s="145"/>
      <c r="K787" s="145"/>
      <c r="L787" s="49"/>
      <c r="M787" s="146"/>
      <c r="N787" s="146"/>
      <c r="O787" s="239"/>
      <c r="P787" s="25"/>
    </row>
    <row r="788" spans="1:16" ht="31.5" hidden="1">
      <c r="A788" s="607"/>
      <c r="B788" s="607"/>
      <c r="C788" s="135"/>
      <c r="D788" s="13" t="s">
        <v>370</v>
      </c>
      <c r="E788" s="142"/>
      <c r="F788" s="143"/>
      <c r="G788" s="142"/>
      <c r="H788" s="144">
        <f t="shared" si="88"/>
        <v>0</v>
      </c>
      <c r="I788" s="145"/>
      <c r="J788" s="145"/>
      <c r="K788" s="145"/>
      <c r="L788" s="49"/>
      <c r="M788" s="146"/>
      <c r="N788" s="146"/>
      <c r="O788" s="239"/>
      <c r="P788" s="25"/>
    </row>
    <row r="789" spans="1:16" ht="31.5" hidden="1">
      <c r="A789" s="607"/>
      <c r="B789" s="607"/>
      <c r="C789" s="135"/>
      <c r="D789" s="14" t="s">
        <v>371</v>
      </c>
      <c r="E789" s="142"/>
      <c r="F789" s="143"/>
      <c r="G789" s="142"/>
      <c r="H789" s="144">
        <f t="shared" si="88"/>
        <v>0</v>
      </c>
      <c r="I789" s="145"/>
      <c r="J789" s="145"/>
      <c r="K789" s="145"/>
      <c r="L789" s="49"/>
      <c r="M789" s="146"/>
      <c r="N789" s="146"/>
      <c r="O789" s="239"/>
      <c r="P789" s="25"/>
    </row>
    <row r="790" spans="1:16" ht="31.5" hidden="1">
      <c r="A790" s="607"/>
      <c r="B790" s="607"/>
      <c r="C790" s="135"/>
      <c r="D790" s="14" t="s">
        <v>372</v>
      </c>
      <c r="E790" s="142"/>
      <c r="F790" s="143"/>
      <c r="G790" s="142"/>
      <c r="H790" s="144">
        <f t="shared" si="88"/>
        <v>0</v>
      </c>
      <c r="I790" s="145"/>
      <c r="J790" s="145"/>
      <c r="K790" s="145"/>
      <c r="L790" s="49"/>
      <c r="M790" s="146"/>
      <c r="N790" s="146"/>
      <c r="O790" s="239"/>
      <c r="P790" s="25"/>
    </row>
    <row r="791" spans="1:16" ht="31.5" hidden="1">
      <c r="A791" s="607"/>
      <c r="B791" s="607"/>
      <c r="C791" s="135"/>
      <c r="D791" s="13" t="s">
        <v>1973</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726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727</v>
      </c>
      <c r="D816" s="276" t="s">
        <v>728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729</v>
      </c>
      <c r="D817" s="276" t="s">
        <v>122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730</v>
      </c>
      <c r="D818" s="276" t="s">
        <v>731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1557</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5"/>
      <c r="C820" s="59"/>
      <c r="D820" s="283" t="s">
        <v>1324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5"/>
      <c r="C821" s="59"/>
      <c r="D821" s="284" t="s">
        <v>96</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5"/>
      <c r="C822" s="266" t="s">
        <v>730</v>
      </c>
      <c r="D822" s="285" t="s">
        <v>97</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5"/>
      <c r="C823" s="287"/>
      <c r="D823" s="279" t="s">
        <v>577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667</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668</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730</v>
      </c>
      <c r="D826" s="285" t="s">
        <v>97</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8"/>
      <c r="B827" s="566"/>
      <c r="C827" s="82"/>
      <c r="D827" s="279" t="s">
        <v>737</v>
      </c>
      <c r="E827" s="142"/>
      <c r="F827" s="143"/>
      <c r="G827" s="142"/>
      <c r="H827" s="201">
        <f t="shared" si="89"/>
        <v>0</v>
      </c>
      <c r="I827" s="201"/>
      <c r="J827" s="145"/>
      <c r="K827" s="145"/>
      <c r="L827" s="145"/>
      <c r="M827" s="182"/>
      <c r="N827" s="182"/>
      <c r="O827" s="182"/>
      <c r="P827" s="25"/>
      <c r="Q827" s="29"/>
    </row>
    <row r="828" spans="1:17" s="30" customFormat="1" ht="15.75" hidden="1">
      <c r="A828" s="564">
        <v>210110</v>
      </c>
      <c r="B828" s="586" t="s">
        <v>669</v>
      </c>
      <c r="C828" s="195"/>
      <c r="D828" s="216" t="s">
        <v>1731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4"/>
      <c r="B829" s="586"/>
      <c r="C829" s="135"/>
      <c r="D829" s="217" t="s">
        <v>670</v>
      </c>
      <c r="E829" s="292"/>
      <c r="F829" s="143"/>
      <c r="G829" s="292"/>
      <c r="H829" s="144">
        <f t="shared" si="89"/>
        <v>0</v>
      </c>
      <c r="I829" s="293"/>
      <c r="J829" s="293"/>
      <c r="K829" s="293"/>
      <c r="L829" s="293"/>
      <c r="M829" s="294"/>
      <c r="N829" s="294"/>
      <c r="O829" s="294"/>
      <c r="P829" s="25"/>
      <c r="Q829" s="29"/>
    </row>
    <row r="830" spans="1:17" s="30" customFormat="1" ht="31.5" hidden="1">
      <c r="A830" s="564"/>
      <c r="B830" s="586"/>
      <c r="C830" s="266" t="s">
        <v>671</v>
      </c>
      <c r="D830" s="269" t="s">
        <v>920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1147</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2027</v>
      </c>
      <c r="B833" s="605" t="s">
        <v>1733</v>
      </c>
      <c r="C833" s="195"/>
      <c r="D833" s="136" t="s">
        <v>1731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921</v>
      </c>
      <c r="D834" s="141" t="s">
        <v>922</v>
      </c>
      <c r="E834" s="142"/>
      <c r="F834" s="143"/>
      <c r="G834" s="142"/>
      <c r="H834" s="144">
        <f t="shared" si="91"/>
        <v>0</v>
      </c>
      <c r="I834" s="145"/>
      <c r="J834" s="145"/>
      <c r="K834" s="145"/>
      <c r="L834" s="145"/>
      <c r="M834" s="146"/>
      <c r="N834" s="146"/>
      <c r="O834" s="239"/>
      <c r="P834" s="25" t="s">
        <v>923</v>
      </c>
      <c r="Q834" s="22"/>
    </row>
    <row r="835" spans="1:17" s="45" customFormat="1" ht="15.75" hidden="1">
      <c r="A835" s="582"/>
      <c r="B835" s="607"/>
      <c r="C835" s="135" t="s">
        <v>924</v>
      </c>
      <c r="D835" s="141" t="s">
        <v>925</v>
      </c>
      <c r="E835" s="142"/>
      <c r="F835" s="143"/>
      <c r="G835" s="142"/>
      <c r="H835" s="144">
        <f t="shared" si="91"/>
        <v>0</v>
      </c>
      <c r="I835" s="145"/>
      <c r="J835" s="145"/>
      <c r="K835" s="145"/>
      <c r="L835" s="145"/>
      <c r="M835" s="146"/>
      <c r="N835" s="146"/>
      <c r="O835" s="239"/>
      <c r="P835" s="25" t="s">
        <v>923</v>
      </c>
      <c r="Q835" s="22"/>
    </row>
    <row r="836" spans="1:17" s="45" customFormat="1" ht="31.5" hidden="1">
      <c r="A836" s="582"/>
      <c r="B836" s="607"/>
      <c r="C836" s="135" t="s">
        <v>926</v>
      </c>
      <c r="D836" s="141" t="s">
        <v>927</v>
      </c>
      <c r="E836" s="142"/>
      <c r="F836" s="143"/>
      <c r="G836" s="142"/>
      <c r="H836" s="144">
        <f t="shared" si="91"/>
        <v>0</v>
      </c>
      <c r="I836" s="145"/>
      <c r="J836" s="145"/>
      <c r="K836" s="145"/>
      <c r="L836" s="145"/>
      <c r="M836" s="146"/>
      <c r="N836" s="146"/>
      <c r="O836" s="239"/>
      <c r="P836" s="25" t="s">
        <v>923</v>
      </c>
      <c r="Q836" s="22"/>
    </row>
    <row r="837" spans="1:17" s="45" customFormat="1" ht="31.5">
      <c r="A837" s="567"/>
      <c r="B837" s="567"/>
      <c r="C837" s="135" t="s">
        <v>283</v>
      </c>
      <c r="D837" s="141" t="s">
        <v>80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6"/>
      <c r="B838" s="566"/>
      <c r="C838" s="135" t="s">
        <v>239</v>
      </c>
      <c r="D838" s="141" t="s">
        <v>240</v>
      </c>
      <c r="E838" s="142"/>
      <c r="F838" s="143"/>
      <c r="G838" s="142"/>
      <c r="H838" s="144">
        <f t="shared" si="91"/>
        <v>0</v>
      </c>
      <c r="I838" s="301">
        <f>73.9-73.9</f>
        <v>0</v>
      </c>
      <c r="J838" s="145"/>
      <c r="K838" s="145"/>
      <c r="L838" s="145"/>
      <c r="M838" s="146"/>
      <c r="N838" s="146"/>
      <c r="O838" s="239"/>
      <c r="P838" s="25"/>
      <c r="Q838" s="22"/>
    </row>
    <row r="839" spans="1:63" s="28" customFormat="1" ht="15.75">
      <c r="A839" s="581" t="s">
        <v>298</v>
      </c>
      <c r="B839" s="605" t="s">
        <v>354</v>
      </c>
      <c r="C839" s="195"/>
      <c r="D839" s="136" t="s">
        <v>238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928</v>
      </c>
      <c r="D840" s="141" t="s">
        <v>929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355</v>
      </c>
      <c r="B841" s="586" t="s">
        <v>1002</v>
      </c>
      <c r="C841" s="195"/>
      <c r="D841" s="136" t="s">
        <v>1731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930</v>
      </c>
      <c r="D842" s="14" t="s">
        <v>1077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1078</v>
      </c>
      <c r="D843" s="14" t="s">
        <v>1079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1080</v>
      </c>
      <c r="D844" s="14" t="s">
        <v>116</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111</v>
      </c>
      <c r="D845" s="14" t="s">
        <v>1708</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1709</v>
      </c>
      <c r="D846" s="14" t="s">
        <v>1710</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293</v>
      </c>
      <c r="B847" s="586" t="s">
        <v>542</v>
      </c>
      <c r="C847" s="195"/>
      <c r="D847" s="136" t="s">
        <v>1731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1711</v>
      </c>
      <c r="D848" s="141" t="s">
        <v>102</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1088</v>
      </c>
      <c r="B849" s="605" t="s">
        <v>1850</v>
      </c>
      <c r="C849" s="195"/>
      <c r="D849" s="136" t="s">
        <v>1731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1392</v>
      </c>
      <c r="D850" s="141" t="s">
        <v>696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1311</v>
      </c>
      <c r="E851" s="142"/>
      <c r="F851" s="143"/>
      <c r="G851" s="142"/>
      <c r="H851" s="144">
        <f t="shared" si="91"/>
        <v>0</v>
      </c>
      <c r="I851" s="145"/>
      <c r="J851" s="145"/>
      <c r="K851" s="145"/>
      <c r="L851" s="145"/>
      <c r="M851" s="146"/>
      <c r="N851" s="146"/>
      <c r="O851" s="239"/>
      <c r="P851" s="25"/>
    </row>
    <row r="852" spans="1:17" s="30" customFormat="1" ht="15.75">
      <c r="A852" s="605">
        <v>100203</v>
      </c>
      <c r="B852" s="605" t="s">
        <v>505</v>
      </c>
      <c r="C852" s="195"/>
      <c r="D852" s="136" t="s">
        <v>1731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697</v>
      </c>
      <c r="D853" s="83" t="s">
        <v>1564</v>
      </c>
      <c r="E853" s="142"/>
      <c r="F853" s="143"/>
      <c r="G853" s="142"/>
      <c r="H853" s="144">
        <f t="shared" si="91"/>
        <v>0</v>
      </c>
      <c r="I853" s="145"/>
      <c r="J853" s="145"/>
      <c r="K853" s="145"/>
      <c r="L853" s="84"/>
      <c r="M853" s="146"/>
      <c r="N853" s="146"/>
      <c r="O853" s="239"/>
      <c r="P853" s="25"/>
    </row>
    <row r="854" spans="1:16" ht="31.5" hidden="1">
      <c r="A854" s="607"/>
      <c r="B854" s="607"/>
      <c r="C854" s="135" t="s">
        <v>698</v>
      </c>
      <c r="D854" s="83" t="s">
        <v>249</v>
      </c>
      <c r="E854" s="142"/>
      <c r="F854" s="143"/>
      <c r="G854" s="142"/>
      <c r="H854" s="144">
        <f t="shared" si="91"/>
        <v>0</v>
      </c>
      <c r="I854" s="145"/>
      <c r="J854" s="145"/>
      <c r="K854" s="145"/>
      <c r="L854" s="84"/>
      <c r="M854" s="146"/>
      <c r="N854" s="146"/>
      <c r="O854" s="239"/>
      <c r="P854" s="25"/>
    </row>
    <row r="855" spans="1:16" ht="31.5" customHeight="1" hidden="1">
      <c r="A855" s="607"/>
      <c r="B855" s="607"/>
      <c r="C855" s="135" t="s">
        <v>250</v>
      </c>
      <c r="D855" s="83" t="s">
        <v>251</v>
      </c>
      <c r="E855" s="142"/>
      <c r="F855" s="143"/>
      <c r="G855" s="142"/>
      <c r="H855" s="144">
        <f t="shared" si="91"/>
        <v>0</v>
      </c>
      <c r="I855" s="145"/>
      <c r="J855" s="145"/>
      <c r="K855" s="145"/>
      <c r="L855" s="84"/>
      <c r="M855" s="146"/>
      <c r="N855" s="146"/>
      <c r="O855" s="239"/>
      <c r="P855" s="25"/>
    </row>
    <row r="856" spans="1:16" ht="15.75" customHeight="1" hidden="1">
      <c r="A856" s="607"/>
      <c r="B856" s="607"/>
      <c r="C856" s="135" t="s">
        <v>252</v>
      </c>
      <c r="D856" s="141" t="s">
        <v>253</v>
      </c>
      <c r="E856" s="142"/>
      <c r="F856" s="143"/>
      <c r="G856" s="142"/>
      <c r="H856" s="144">
        <f t="shared" si="91"/>
        <v>0</v>
      </c>
      <c r="I856" s="145"/>
      <c r="J856" s="145"/>
      <c r="K856" s="145"/>
      <c r="L856" s="145"/>
      <c r="M856" s="146"/>
      <c r="N856" s="146"/>
      <c r="O856" s="239"/>
      <c r="P856" s="25"/>
    </row>
    <row r="857" spans="1:16" ht="31.5" customHeight="1" hidden="1">
      <c r="A857" s="607"/>
      <c r="B857" s="607"/>
      <c r="C857" s="135" t="s">
        <v>254</v>
      </c>
      <c r="D857" s="14" t="s">
        <v>719</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720</v>
      </c>
      <c r="D858" s="14" t="s">
        <v>1050</v>
      </c>
      <c r="E858" s="142"/>
      <c r="F858" s="143" t="e">
        <f>100%-((E858-G858)/E858)</f>
        <v>#DIV/0!</v>
      </c>
      <c r="G858" s="142"/>
      <c r="H858" s="144">
        <f t="shared" si="91"/>
        <v>0</v>
      </c>
      <c r="I858" s="145"/>
      <c r="J858" s="145"/>
      <c r="K858" s="145"/>
      <c r="L858" s="85"/>
      <c r="M858" s="146"/>
      <c r="N858" s="146"/>
      <c r="O858" s="239"/>
      <c r="P858" s="25"/>
    </row>
    <row r="859" spans="1:16" ht="31.5" hidden="1">
      <c r="A859" s="567"/>
      <c r="B859" s="567"/>
      <c r="C859" s="135" t="s">
        <v>1051</v>
      </c>
      <c r="D859" s="14" t="s">
        <v>1052</v>
      </c>
      <c r="E859" s="142">
        <v>685</v>
      </c>
      <c r="F859" s="143">
        <v>1</v>
      </c>
      <c r="G859" s="142">
        <v>685</v>
      </c>
      <c r="H859" s="144">
        <f t="shared" si="91"/>
        <v>0</v>
      </c>
      <c r="I859" s="145"/>
      <c r="J859" s="145"/>
      <c r="K859" s="145"/>
      <c r="L859" s="85"/>
      <c r="M859" s="146"/>
      <c r="N859" s="146"/>
      <c r="O859" s="239"/>
      <c r="P859" s="25"/>
    </row>
    <row r="860" spans="1:16" ht="18.75" customHeight="1" hidden="1">
      <c r="A860" s="567"/>
      <c r="B860" s="567"/>
      <c r="C860" s="135"/>
      <c r="D860" s="14" t="s">
        <v>1053</v>
      </c>
      <c r="E860" s="142"/>
      <c r="F860" s="143"/>
      <c r="G860" s="142"/>
      <c r="H860" s="144">
        <f t="shared" si="91"/>
        <v>0</v>
      </c>
      <c r="I860" s="145"/>
      <c r="J860" s="145"/>
      <c r="K860" s="145"/>
      <c r="L860" s="85"/>
      <c r="M860" s="146"/>
      <c r="N860" s="146"/>
      <c r="O860" s="239"/>
      <c r="P860" s="25"/>
    </row>
    <row r="861" spans="1:16" ht="47.25">
      <c r="A861" s="567"/>
      <c r="B861" s="567"/>
      <c r="C861" s="135"/>
      <c r="D861" s="14" t="s">
        <v>361</v>
      </c>
      <c r="E861" s="142">
        <v>990</v>
      </c>
      <c r="F861" s="143">
        <v>1</v>
      </c>
      <c r="G861" s="142">
        <v>900</v>
      </c>
      <c r="H861" s="144">
        <f t="shared" si="91"/>
        <v>14071.6</v>
      </c>
      <c r="I861" s="145"/>
      <c r="J861" s="145"/>
      <c r="K861" s="145"/>
      <c r="L861" s="85">
        <v>14071.6</v>
      </c>
      <c r="M861" s="146"/>
      <c r="N861" s="146"/>
      <c r="O861" s="239"/>
      <c r="P861" s="25"/>
    </row>
    <row r="862" spans="1:16" ht="15.75" customHeight="1" hidden="1">
      <c r="A862" s="567"/>
      <c r="B862" s="567"/>
      <c r="C862" s="135"/>
      <c r="D862" s="14"/>
      <c r="E862" s="142"/>
      <c r="F862" s="143"/>
      <c r="G862" s="142"/>
      <c r="H862" s="144">
        <f t="shared" si="91"/>
        <v>0</v>
      </c>
      <c r="I862" s="145"/>
      <c r="J862" s="145"/>
      <c r="K862" s="145"/>
      <c r="L862" s="85"/>
      <c r="M862" s="146"/>
      <c r="N862" s="146"/>
      <c r="O862" s="239"/>
      <c r="P862" s="25"/>
    </row>
    <row r="863" spans="1:16" ht="15.75" customHeight="1" hidden="1">
      <c r="A863" s="567"/>
      <c r="B863" s="567"/>
      <c r="C863" s="135"/>
      <c r="D863" s="14"/>
      <c r="E863" s="142"/>
      <c r="F863" s="143"/>
      <c r="G863" s="142"/>
      <c r="H863" s="144">
        <f t="shared" si="91"/>
        <v>0</v>
      </c>
      <c r="I863" s="145"/>
      <c r="J863" s="145"/>
      <c r="K863" s="145"/>
      <c r="L863" s="85"/>
      <c r="M863" s="146"/>
      <c r="N863" s="146"/>
      <c r="O863" s="239"/>
      <c r="P863" s="25"/>
    </row>
    <row r="864" spans="1:16" ht="15.75" hidden="1">
      <c r="A864" s="566"/>
      <c r="B864" s="566"/>
      <c r="C864" s="135"/>
      <c r="D864" s="14" t="s">
        <v>303</v>
      </c>
      <c r="E864" s="142"/>
      <c r="F864" s="143"/>
      <c r="G864" s="142"/>
      <c r="H864" s="144">
        <f t="shared" si="91"/>
        <v>0</v>
      </c>
      <c r="I864" s="145"/>
      <c r="J864" s="145"/>
      <c r="K864" s="145"/>
      <c r="L864" s="85"/>
      <c r="M864" s="146"/>
      <c r="N864" s="146"/>
      <c r="O864" s="239"/>
      <c r="P864" s="25"/>
    </row>
    <row r="865" spans="1:17" s="30" customFormat="1" ht="15.75" hidden="1">
      <c r="A865" s="605">
        <v>110204</v>
      </c>
      <c r="B865" s="605" t="s">
        <v>1773</v>
      </c>
      <c r="C865" s="195"/>
      <c r="D865" s="71" t="s">
        <v>1731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304</v>
      </c>
      <c r="D866" s="14" t="s">
        <v>552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1774</v>
      </c>
      <c r="C867" s="195"/>
      <c r="D867" s="71" t="s">
        <v>238</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553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1721</v>
      </c>
      <c r="C869" s="195"/>
      <c r="D869" s="71" t="s">
        <v>1731</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601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1091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1723</v>
      </c>
      <c r="C872" s="195"/>
      <c r="D872" s="216" t="s">
        <v>1731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1092</v>
      </c>
      <c r="D873" s="141" t="s">
        <v>786</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787</v>
      </c>
      <c r="D874" s="141" t="s">
        <v>1992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553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1993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1994</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420</v>
      </c>
      <c r="D878" s="141" t="s">
        <v>421</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422</v>
      </c>
      <c r="D879" s="141" t="s">
        <v>423</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533</v>
      </c>
      <c r="E880" s="292"/>
      <c r="F880" s="143"/>
      <c r="G880" s="292"/>
      <c r="H880" s="307">
        <f t="shared" si="98"/>
        <v>0</v>
      </c>
      <c r="I880" s="308"/>
      <c r="J880" s="308"/>
      <c r="K880" s="308"/>
      <c r="L880" s="308"/>
      <c r="M880" s="309"/>
      <c r="N880" s="309"/>
      <c r="O880" s="147"/>
      <c r="P880" s="25"/>
    </row>
    <row r="881" spans="1:16" ht="47.25">
      <c r="A881" s="608"/>
      <c r="B881" s="608"/>
      <c r="C881" s="306" t="s">
        <v>534</v>
      </c>
      <c r="D881" s="217" t="s">
        <v>2101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2102</v>
      </c>
      <c r="D882" s="13" t="s">
        <v>2103</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2104</v>
      </c>
      <c r="D883" s="311" t="s">
        <v>1010</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1011</v>
      </c>
      <c r="D884" s="311" t="s">
        <v>1012</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15</v>
      </c>
      <c r="D885" s="311" t="s">
        <v>16</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17</v>
      </c>
      <c r="D886" s="311" t="s">
        <v>218</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219</v>
      </c>
      <c r="D887" s="311" t="s">
        <v>491</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492</v>
      </c>
      <c r="D888" s="311" t="s">
        <v>165</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166</v>
      </c>
      <c r="D889" s="311" t="s">
        <v>167</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168</v>
      </c>
      <c r="D890" s="311" t="s">
        <v>169</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170</v>
      </c>
      <c r="D891" s="311" t="s">
        <v>171</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172</v>
      </c>
      <c r="D892" s="311" t="s">
        <v>173</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174</v>
      </c>
      <c r="D893" s="14" t="s">
        <v>175</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783</v>
      </c>
      <c r="D894" s="14" t="s">
        <v>1286</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1287</v>
      </c>
      <c r="D895" s="14" t="s">
        <v>1288</v>
      </c>
      <c r="E895" s="292"/>
      <c r="F895" s="143"/>
      <c r="G895" s="292"/>
      <c r="H895" s="307">
        <f t="shared" si="98"/>
        <v>0</v>
      </c>
      <c r="I895" s="308"/>
      <c r="J895" s="308"/>
      <c r="K895" s="308"/>
      <c r="L895" s="85"/>
      <c r="M895" s="309"/>
      <c r="N895" s="309"/>
      <c r="O895" s="309"/>
      <c r="P895" s="25"/>
    </row>
    <row r="896" spans="1:16" ht="31.5">
      <c r="A896" s="608"/>
      <c r="B896" s="608"/>
      <c r="C896" s="575" t="s">
        <v>1289</v>
      </c>
      <c r="D896" s="14" t="s">
        <v>1653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6"/>
      <c r="D897" s="86" t="s">
        <v>1654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6"/>
      <c r="D898" s="86" t="s">
        <v>838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7"/>
      <c r="D899" s="86" t="s">
        <v>839</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840</v>
      </c>
      <c r="D900" s="14" t="s">
        <v>1754</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1755</v>
      </c>
      <c r="D901" s="14" t="s">
        <v>1996</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1997</v>
      </c>
      <c r="D902" s="14" t="s">
        <v>1998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1632</v>
      </c>
      <c r="D903" s="14" t="s">
        <v>1110</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1111</v>
      </c>
      <c r="D904" s="14" t="s">
        <v>1112</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1113</v>
      </c>
      <c r="D905" s="14" t="s">
        <v>176</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177</v>
      </c>
      <c r="D906" s="14" t="s">
        <v>178</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179</v>
      </c>
      <c r="D907" s="14" t="s">
        <v>180</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181</v>
      </c>
      <c r="D908" s="14" t="s">
        <v>474</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475</v>
      </c>
      <c r="D909" s="14" t="s">
        <v>476</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477</v>
      </c>
      <c r="D910" s="88" t="s">
        <v>478</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479</v>
      </c>
      <c r="E911" s="292"/>
      <c r="F911" s="143"/>
      <c r="G911" s="292"/>
      <c r="H911" s="307">
        <f t="shared" si="103"/>
        <v>0</v>
      </c>
      <c r="I911" s="308"/>
      <c r="J911" s="308"/>
      <c r="K911" s="308"/>
      <c r="L911" s="89"/>
      <c r="M911" s="309"/>
      <c r="N911" s="309"/>
      <c r="O911" s="309"/>
      <c r="P911" s="25"/>
    </row>
    <row r="912" spans="1:16" ht="47.25" hidden="1">
      <c r="A912" s="608"/>
      <c r="B912" s="608"/>
      <c r="C912" s="266"/>
      <c r="D912" s="88" t="s">
        <v>986</v>
      </c>
      <c r="E912" s="292"/>
      <c r="F912" s="143"/>
      <c r="G912" s="292"/>
      <c r="H912" s="307">
        <f t="shared" si="103"/>
        <v>0</v>
      </c>
      <c r="I912" s="308"/>
      <c r="J912" s="308"/>
      <c r="K912" s="308"/>
      <c r="L912" s="89"/>
      <c r="M912" s="309"/>
      <c r="N912" s="309"/>
      <c r="O912" s="309"/>
      <c r="P912" s="25"/>
    </row>
    <row r="913" spans="1:16" ht="31.5" hidden="1">
      <c r="A913" s="608"/>
      <c r="B913" s="608"/>
      <c r="C913" s="266"/>
      <c r="D913" s="88" t="s">
        <v>175</v>
      </c>
      <c r="E913" s="292"/>
      <c r="F913" s="143"/>
      <c r="G913" s="292"/>
      <c r="H913" s="307">
        <f t="shared" si="103"/>
        <v>0</v>
      </c>
      <c r="I913" s="308"/>
      <c r="J913" s="308"/>
      <c r="K913" s="308"/>
      <c r="L913" s="89"/>
      <c r="M913" s="309"/>
      <c r="N913" s="309"/>
      <c r="O913" s="309"/>
      <c r="P913" s="25"/>
    </row>
    <row r="914" spans="1:16" ht="31.5" hidden="1">
      <c r="A914" s="608"/>
      <c r="B914" s="608"/>
      <c r="C914" s="266"/>
      <c r="D914" s="88" t="s">
        <v>342</v>
      </c>
      <c r="E914" s="292"/>
      <c r="F914" s="143"/>
      <c r="G914" s="292"/>
      <c r="H914" s="307">
        <f t="shared" si="103"/>
        <v>0</v>
      </c>
      <c r="I914" s="308"/>
      <c r="J914" s="308"/>
      <c r="K914" s="308"/>
      <c r="L914" s="89"/>
      <c r="M914" s="309"/>
      <c r="N914" s="309"/>
      <c r="O914" s="309"/>
      <c r="P914" s="25"/>
    </row>
    <row r="915" spans="1:16" ht="31.5" hidden="1">
      <c r="A915" s="608"/>
      <c r="B915" s="608"/>
      <c r="C915" s="266" t="s">
        <v>343</v>
      </c>
      <c r="D915" s="88" t="s">
        <v>255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256</v>
      </c>
      <c r="D916" s="14" t="s">
        <v>257</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258</v>
      </c>
      <c r="D917" s="14" t="s">
        <v>575</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1098</v>
      </c>
      <c r="D918" s="14" t="s">
        <v>1619</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1620</v>
      </c>
      <c r="D919" s="14" t="s">
        <v>1175</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1176</v>
      </c>
      <c r="D920" s="14" t="s">
        <v>723</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724</v>
      </c>
      <c r="D921" s="14" t="s">
        <v>828</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829</v>
      </c>
      <c r="D922" s="14" t="s">
        <v>931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932</v>
      </c>
      <c r="D924" s="14" t="s">
        <v>933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934</v>
      </c>
      <c r="D925" s="14" t="s">
        <v>818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819</v>
      </c>
      <c r="D926" s="14" t="s">
        <v>1627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1628</v>
      </c>
      <c r="D927" s="14" t="s">
        <v>1629</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1630</v>
      </c>
      <c r="D928" s="14" t="s">
        <v>836</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837</v>
      </c>
      <c r="D929" s="14" t="s">
        <v>1985</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1986</v>
      </c>
      <c r="D930" s="14" t="s">
        <v>1987</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1988</v>
      </c>
      <c r="D931" s="14" t="s">
        <v>1989</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1990</v>
      </c>
      <c r="D932" s="14" t="s">
        <v>1448</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1449</v>
      </c>
      <c r="D933" s="14" t="s">
        <v>1931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1932</v>
      </c>
      <c r="D935" s="14" t="s">
        <v>98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1834</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1835</v>
      </c>
      <c r="D937" s="14" t="s">
        <v>1836</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1332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511</v>
      </c>
      <c r="E939" s="292"/>
      <c r="F939" s="143"/>
      <c r="G939" s="292"/>
      <c r="H939" s="307">
        <f t="shared" si="107"/>
        <v>0</v>
      </c>
      <c r="I939" s="308"/>
      <c r="J939" s="308"/>
      <c r="K939" s="308"/>
      <c r="L939" s="318"/>
      <c r="M939" s="309"/>
      <c r="N939" s="309"/>
      <c r="O939" s="309"/>
      <c r="P939" s="25"/>
    </row>
    <row r="940" spans="1:16" ht="31.5">
      <c r="A940" s="608"/>
      <c r="B940" s="608"/>
      <c r="C940" s="306"/>
      <c r="D940" s="14" t="s">
        <v>1369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1809</v>
      </c>
      <c r="E941" s="292"/>
      <c r="F941" s="143"/>
      <c r="G941" s="292"/>
      <c r="H941" s="307">
        <f t="shared" si="107"/>
        <v>0</v>
      </c>
      <c r="I941" s="308"/>
      <c r="J941" s="308"/>
      <c r="K941" s="308"/>
      <c r="L941" s="318"/>
      <c r="M941" s="309"/>
      <c r="N941" s="309"/>
      <c r="O941" s="309"/>
      <c r="P941" s="25"/>
    </row>
    <row r="942" spans="1:17" s="40" customFormat="1" ht="47.25" hidden="1">
      <c r="A942" s="574"/>
      <c r="B942" s="574"/>
      <c r="C942" s="306"/>
      <c r="D942" s="14" t="s">
        <v>708</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1635</v>
      </c>
      <c r="C943" s="267"/>
      <c r="D943" s="71" t="s">
        <v>1731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709</v>
      </c>
      <c r="D944" s="14" t="s">
        <v>1373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1374</v>
      </c>
      <c r="D945" s="14" t="s">
        <v>1375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1376</v>
      </c>
      <c r="D946" s="14" t="s">
        <v>277</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898</v>
      </c>
      <c r="C947" s="270"/>
      <c r="D947" s="71" t="s">
        <v>1731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220</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1145</v>
      </c>
      <c r="C949" s="321"/>
      <c r="D949" s="71" t="s">
        <v>1731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1146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1038</v>
      </c>
      <c r="C951" s="323"/>
      <c r="D951" s="216" t="s">
        <v>1731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278</v>
      </c>
      <c r="D952" s="324" t="s">
        <v>1028</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1029</v>
      </c>
      <c r="D953" s="324" t="s">
        <v>2021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2022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699</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315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316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317</v>
      </c>
      <c r="D958" s="14" t="s">
        <v>1319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1320</v>
      </c>
      <c r="D959" s="14" t="s">
        <v>1470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1471</v>
      </c>
      <c r="D960" s="14" t="s">
        <v>1472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1473</v>
      </c>
      <c r="D961" s="14" t="s">
        <v>1474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1475</v>
      </c>
      <c r="D962" s="83" t="s">
        <v>1476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518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1022</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99</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115</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1741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913</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1954</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1955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2028</v>
      </c>
      <c r="E971" s="292"/>
      <c r="F971" s="143"/>
      <c r="G971" s="292"/>
      <c r="H971" s="307">
        <f t="shared" si="112"/>
        <v>0</v>
      </c>
      <c r="I971" s="308"/>
      <c r="J971" s="308"/>
      <c r="K971" s="308"/>
      <c r="L971" s="318"/>
      <c r="M971" s="309"/>
      <c r="N971" s="309"/>
      <c r="O971" s="309"/>
      <c r="P971" s="25"/>
    </row>
    <row r="972" spans="1:16" ht="15.75" hidden="1">
      <c r="A972" s="608"/>
      <c r="B972" s="607"/>
      <c r="C972" s="325"/>
      <c r="D972" s="83" t="s">
        <v>1857</v>
      </c>
      <c r="E972" s="292"/>
      <c r="F972" s="143"/>
      <c r="G972" s="292"/>
      <c r="H972" s="307">
        <f t="shared" si="112"/>
        <v>0</v>
      </c>
      <c r="I972" s="308"/>
      <c r="J972" s="308"/>
      <c r="K972" s="308"/>
      <c r="L972" s="318"/>
      <c r="M972" s="309"/>
      <c r="N972" s="309"/>
      <c r="O972" s="309"/>
      <c r="P972" s="25"/>
    </row>
    <row r="973" spans="1:16" ht="31.5" hidden="1">
      <c r="A973" s="608"/>
      <c r="B973" s="607"/>
      <c r="C973" s="325"/>
      <c r="D973" s="83" t="s">
        <v>1858</v>
      </c>
      <c r="E973" s="292"/>
      <c r="F973" s="143"/>
      <c r="G973" s="292"/>
      <c r="H973" s="307">
        <f t="shared" si="112"/>
        <v>0</v>
      </c>
      <c r="I973" s="308"/>
      <c r="J973" s="308"/>
      <c r="K973" s="308"/>
      <c r="L973" s="318"/>
      <c r="M973" s="309"/>
      <c r="N973" s="309"/>
      <c r="O973" s="309"/>
      <c r="P973" s="25"/>
    </row>
    <row r="974" spans="1:16" ht="31.5" hidden="1">
      <c r="A974" s="608"/>
      <c r="B974" s="607"/>
      <c r="C974" s="325"/>
      <c r="D974" s="83" t="s">
        <v>1931</v>
      </c>
      <c r="E974" s="292"/>
      <c r="F974" s="143"/>
      <c r="G974" s="292"/>
      <c r="H974" s="307">
        <f t="shared" si="112"/>
        <v>0</v>
      </c>
      <c r="I974" s="308"/>
      <c r="J974" s="308"/>
      <c r="K974" s="308"/>
      <c r="L974" s="318"/>
      <c r="M974" s="309"/>
      <c r="N974" s="309"/>
      <c r="O974" s="309"/>
      <c r="P974" s="25"/>
    </row>
    <row r="975" spans="1:16" ht="15.75" hidden="1">
      <c r="A975" s="604"/>
      <c r="B975" s="606"/>
      <c r="C975" s="325"/>
      <c r="D975" s="83" t="s">
        <v>1859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1396</v>
      </c>
      <c r="C977" s="306"/>
      <c r="D977" s="14" t="s">
        <v>660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796</v>
      </c>
      <c r="C978" s="306"/>
      <c r="D978" s="14" t="s">
        <v>1842</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2002</v>
      </c>
      <c r="C979" s="195"/>
      <c r="D979" s="216" t="s">
        <v>1731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1466</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1467</v>
      </c>
      <c r="D981" s="240" t="s">
        <v>1468</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1469</v>
      </c>
      <c r="D982" s="354" t="s">
        <v>197</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198</v>
      </c>
      <c r="D983" s="75" t="s">
        <v>199</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200</v>
      </c>
      <c r="D984" s="75" t="s">
        <v>627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628</v>
      </c>
      <c r="D985" s="75" t="s">
        <v>608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609</v>
      </c>
      <c r="D986" s="75" t="s">
        <v>610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1497</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1498</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1499</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1500</v>
      </c>
      <c r="D990" s="217" t="s">
        <v>1501</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1502</v>
      </c>
      <c r="E991" s="142"/>
      <c r="F991" s="143"/>
      <c r="G991" s="142"/>
      <c r="H991" s="307">
        <f t="shared" si="116"/>
        <v>0</v>
      </c>
      <c r="I991" s="145"/>
      <c r="J991" s="145"/>
      <c r="K991" s="145"/>
      <c r="L991" s="145"/>
      <c r="M991" s="182"/>
      <c r="N991" s="146"/>
      <c r="O991" s="147"/>
      <c r="P991" s="25"/>
      <c r="Q991" s="22"/>
    </row>
    <row r="992" spans="1:16" ht="31.5">
      <c r="A992" s="608"/>
      <c r="B992" s="608"/>
      <c r="C992" s="218" t="s">
        <v>1503</v>
      </c>
      <c r="D992" s="240" t="s">
        <v>1504</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1505</v>
      </c>
      <c r="D993" s="240" t="s">
        <v>1506</v>
      </c>
      <c r="E993" s="142"/>
      <c r="F993" s="143"/>
      <c r="G993" s="142"/>
      <c r="H993" s="307">
        <f t="shared" si="116"/>
        <v>0</v>
      </c>
      <c r="I993" s="145"/>
      <c r="J993" s="145"/>
      <c r="K993" s="145"/>
      <c r="L993" s="145"/>
      <c r="M993" s="182"/>
      <c r="N993" s="146"/>
      <c r="O993" s="147"/>
      <c r="P993" s="25"/>
    </row>
    <row r="994" spans="1:16" ht="47.25" hidden="1">
      <c r="A994" s="608"/>
      <c r="B994" s="608"/>
      <c r="C994" s="218" t="s">
        <v>2011</v>
      </c>
      <c r="D994" s="240" t="s">
        <v>530</v>
      </c>
      <c r="E994" s="142"/>
      <c r="F994" s="143"/>
      <c r="G994" s="142"/>
      <c r="H994" s="307">
        <f t="shared" si="116"/>
        <v>0</v>
      </c>
      <c r="I994" s="145"/>
      <c r="J994" s="145"/>
      <c r="K994" s="145"/>
      <c r="L994" s="145"/>
      <c r="M994" s="182"/>
      <c r="N994" s="146"/>
      <c r="O994" s="147"/>
      <c r="P994" s="25"/>
    </row>
    <row r="995" spans="1:16" ht="31.5" hidden="1">
      <c r="A995" s="608"/>
      <c r="B995" s="608"/>
      <c r="C995" s="218" t="s">
        <v>1831</v>
      </c>
      <c r="D995" s="240" t="s">
        <v>1160</v>
      </c>
      <c r="E995" s="142"/>
      <c r="F995" s="143"/>
      <c r="G995" s="142"/>
      <c r="H995" s="307">
        <f t="shared" si="116"/>
        <v>0</v>
      </c>
      <c r="I995" s="145"/>
      <c r="J995" s="145"/>
      <c r="K995" s="145"/>
      <c r="L995" s="145"/>
      <c r="M995" s="182"/>
      <c r="N995" s="146"/>
      <c r="O995" s="147"/>
      <c r="P995" s="25"/>
    </row>
    <row r="996" spans="1:16" ht="15.75" hidden="1">
      <c r="A996" s="608"/>
      <c r="B996" s="608"/>
      <c r="C996" s="218" t="s">
        <v>1161</v>
      </c>
      <c r="D996" s="240" t="s">
        <v>341</v>
      </c>
      <c r="E996" s="142"/>
      <c r="F996" s="143"/>
      <c r="G996" s="142"/>
      <c r="H996" s="307">
        <f t="shared" si="116"/>
        <v>0</v>
      </c>
      <c r="I996" s="145"/>
      <c r="J996" s="145"/>
      <c r="K996" s="145"/>
      <c r="L996" s="145"/>
      <c r="M996" s="182"/>
      <c r="N996" s="146"/>
      <c r="O996" s="147"/>
      <c r="P996" s="25"/>
    </row>
    <row r="997" spans="1:16" ht="15.75">
      <c r="A997" s="608"/>
      <c r="B997" s="608"/>
      <c r="C997" s="218"/>
      <c r="D997" s="75" t="s">
        <v>221</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222</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71"/>
      <c r="D999" s="225" t="s">
        <v>847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2"/>
      <c r="D1000" s="353" t="s">
        <v>1386</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3"/>
      <c r="D1001" s="334" t="s">
        <v>1387</v>
      </c>
      <c r="E1001" s="292"/>
      <c r="F1001" s="335"/>
      <c r="G1001" s="292"/>
      <c r="H1001" s="307">
        <f t="shared" si="116"/>
        <v>0</v>
      </c>
      <c r="I1001" s="308"/>
      <c r="J1001" s="308"/>
      <c r="K1001" s="308"/>
      <c r="L1001" s="308"/>
      <c r="M1001" s="309"/>
      <c r="N1001" s="309"/>
      <c r="O1001" s="147"/>
      <c r="P1001" s="25"/>
    </row>
    <row r="1002" spans="1:16" ht="15.75" hidden="1">
      <c r="A1002" s="608"/>
      <c r="B1002" s="608"/>
      <c r="C1002" s="333" t="s">
        <v>1617</v>
      </c>
      <c r="D1002" s="271" t="s">
        <v>1618</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1949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1950</v>
      </c>
      <c r="D1004" s="217" t="s">
        <v>1951</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1952</v>
      </c>
      <c r="D1005" s="271" t="s">
        <v>1689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1690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769</v>
      </c>
      <c r="B1008" s="584" t="s">
        <v>1090</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205</v>
      </c>
      <c r="B1009" s="605" t="s">
        <v>1396</v>
      </c>
      <c r="C1009" s="337"/>
      <c r="D1009" s="136" t="s">
        <v>1731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279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0"/>
      <c r="B1011" s="606"/>
      <c r="C1011" s="337"/>
      <c r="D1011" s="141" t="s">
        <v>887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899</v>
      </c>
      <c r="B1012" s="166" t="s">
        <v>2001</v>
      </c>
      <c r="C1012" s="337"/>
      <c r="D1012" s="141" t="s">
        <v>1407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1691</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2027</v>
      </c>
      <c r="B1015" s="605" t="s">
        <v>1733</v>
      </c>
      <c r="C1015" s="195"/>
      <c r="D1015" s="136" t="s">
        <v>1731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1692</v>
      </c>
      <c r="D1016" s="141" t="s">
        <v>851</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852</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853</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854</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855</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856</v>
      </c>
      <c r="D1029" s="141" t="s">
        <v>857</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283</v>
      </c>
      <c r="D1030" s="141" t="s">
        <v>284</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898</v>
      </c>
      <c r="C1031" s="195"/>
      <c r="D1031" s="136" t="s">
        <v>1731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88</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1303</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1304</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1305</v>
      </c>
      <c r="D1035" s="141" t="s">
        <v>1306</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1089</v>
      </c>
      <c r="B1036" s="605" t="s">
        <v>710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1307</v>
      </c>
      <c r="D1037" s="225" t="s">
        <v>1308</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1309</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1724</v>
      </c>
      <c r="B1039" s="605" t="s">
        <v>2002</v>
      </c>
      <c r="C1039" s="267"/>
      <c r="D1039" s="168" t="s">
        <v>37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1307</v>
      </c>
      <c r="D1040" s="271" t="s">
        <v>38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769</v>
      </c>
      <c r="B1042" s="584" t="s">
        <v>1090</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2027</v>
      </c>
      <c r="B1043" s="586" t="s">
        <v>1733</v>
      </c>
      <c r="C1043" s="195"/>
      <c r="D1043" s="216" t="s">
        <v>1731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283</v>
      </c>
      <c r="D1044" s="141" t="s">
        <v>284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2001</v>
      </c>
      <c r="C1045" s="167" t="s">
        <v>39</v>
      </c>
      <c r="D1045" s="168" t="s">
        <v>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3</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5" sqref="AB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40</v>
      </c>
      <c r="B1" s="633"/>
      <c r="C1" s="633"/>
      <c r="D1" s="633"/>
      <c r="E1" s="633"/>
      <c r="F1" s="633"/>
      <c r="G1" s="633"/>
      <c r="H1" s="633"/>
      <c r="I1" s="633"/>
      <c r="J1" s="633"/>
      <c r="K1" s="633"/>
      <c r="L1" s="633"/>
      <c r="M1" s="633"/>
    </row>
    <row r="2" spans="1:13" ht="18.75" hidden="1">
      <c r="A2" s="111"/>
      <c r="B2" s="111"/>
      <c r="C2" s="112"/>
      <c r="D2" s="113"/>
      <c r="E2" s="111"/>
      <c r="F2" s="111"/>
      <c r="G2" s="111"/>
      <c r="H2" s="414"/>
      <c r="I2" s="390" t="s">
        <v>360</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556</v>
      </c>
      <c r="B4" s="655" t="s">
        <v>7</v>
      </c>
      <c r="C4" s="655"/>
      <c r="D4" s="655"/>
      <c r="E4" s="655"/>
      <c r="F4" s="655"/>
      <c r="G4" s="655"/>
      <c r="H4" s="655"/>
      <c r="I4" s="477" t="s">
        <v>8</v>
      </c>
      <c r="J4" s="477"/>
      <c r="K4" s="170"/>
      <c r="L4" s="477"/>
      <c r="M4" s="478"/>
      <c r="N4" s="402" t="s">
        <v>1255</v>
      </c>
      <c r="O4" s="403" t="s">
        <v>1256</v>
      </c>
      <c r="P4" s="404" t="s">
        <v>1257</v>
      </c>
      <c r="Q4" s="404" t="s">
        <v>1258</v>
      </c>
      <c r="R4" s="404" t="s">
        <v>1259</v>
      </c>
      <c r="S4" s="404" t="s">
        <v>1260</v>
      </c>
      <c r="T4" s="404" t="s">
        <v>1261</v>
      </c>
      <c r="U4" s="404" t="s">
        <v>1262</v>
      </c>
      <c r="V4" s="404" t="s">
        <v>1263</v>
      </c>
      <c r="W4" s="404" t="s">
        <v>1264</v>
      </c>
      <c r="X4" s="404" t="s">
        <v>2083</v>
      </c>
      <c r="Y4" s="404" t="s">
        <v>2084</v>
      </c>
      <c r="Z4" s="481" t="s">
        <v>44</v>
      </c>
    </row>
    <row r="5" spans="1:26" ht="36.75" customHeight="1">
      <c r="A5" s="398">
        <v>31030000</v>
      </c>
      <c r="B5" s="656" t="s">
        <v>1592</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f>
        <v>1923570.42</v>
      </c>
    </row>
    <row r="6" spans="1:26" ht="18.75" customHeight="1">
      <c r="A6" s="398">
        <v>33000000</v>
      </c>
      <c r="B6" s="656" t="s">
        <v>1593</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57" t="s">
        <v>472</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f>
        <v>455530.28</v>
      </c>
    </row>
    <row r="8" spans="1:26" ht="18.75" customHeight="1">
      <c r="A8" s="400">
        <v>18050000</v>
      </c>
      <c r="B8" s="657" t="s">
        <v>473</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f>
        <v>79697188.84</v>
      </c>
    </row>
    <row r="9" spans="1:28" ht="18.75" customHeight="1">
      <c r="A9" s="401">
        <v>24170000</v>
      </c>
      <c r="B9" s="656" t="s">
        <v>1254</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f>
        <v>2225224.26</v>
      </c>
      <c r="AB9" s="539"/>
    </row>
    <row r="10" spans="1:62" s="459" customFormat="1" ht="18.75" customHeight="1">
      <c r="A10" s="458"/>
      <c r="B10" s="669" t="s">
        <v>9</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88130056.35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849</v>
      </c>
      <c r="C11" s="670"/>
      <c r="D11" s="670"/>
      <c r="E11" s="670"/>
      <c r="F11" s="670"/>
      <c r="G11" s="670"/>
      <c r="H11" s="670"/>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51428.9+1584+2376+27107.7+50193.2+31921.4+41564.4+8201.9+22193.2+10203.9+7059.1+10016</f>
        <v>263849.7</v>
      </c>
    </row>
    <row r="12" spans="1:62" s="459" customFormat="1" ht="18.75" customHeight="1">
      <c r="A12" s="458"/>
      <c r="B12" s="669" t="s">
        <v>848</v>
      </c>
      <c r="C12" s="669"/>
      <c r="D12" s="669"/>
      <c r="E12" s="669"/>
      <c r="F12" s="669"/>
      <c r="G12" s="669"/>
      <c r="H12" s="669"/>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88393906.05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850</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46</v>
      </c>
      <c r="C14" s="649"/>
      <c r="D14" s="649"/>
      <c r="E14" s="649"/>
      <c r="F14" s="649"/>
      <c r="G14" s="649"/>
      <c r="H14" s="649"/>
      <c r="I14" s="123">
        <f>I13+Z12-Z1185-1148.08</f>
        <v>118715758.94</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1057</v>
      </c>
      <c r="B16" s="118" t="s">
        <v>1058</v>
      </c>
      <c r="C16" s="634" t="s">
        <v>464</v>
      </c>
      <c r="D16" s="655" t="s">
        <v>1059</v>
      </c>
      <c r="E16" s="635" t="s">
        <v>914</v>
      </c>
      <c r="F16" s="635" t="s">
        <v>313</v>
      </c>
      <c r="G16" s="635" t="s">
        <v>65</v>
      </c>
      <c r="H16" s="663" t="s">
        <v>329</v>
      </c>
      <c r="I16" s="671" t="s">
        <v>66</v>
      </c>
      <c r="J16" s="637" t="s">
        <v>67</v>
      </c>
      <c r="K16" s="637"/>
      <c r="L16" s="637"/>
      <c r="M16" s="637"/>
      <c r="N16" s="651" t="s">
        <v>519</v>
      </c>
      <c r="O16" s="652"/>
      <c r="P16" s="652"/>
      <c r="Q16" s="652"/>
      <c r="R16" s="652"/>
      <c r="S16" s="652"/>
      <c r="T16" s="652"/>
      <c r="U16" s="652"/>
      <c r="V16" s="652"/>
      <c r="W16" s="652"/>
      <c r="X16" s="652"/>
      <c r="Y16" s="653"/>
      <c r="Z16" s="650" t="s">
        <v>45</v>
      </c>
      <c r="AA16" s="650" t="s">
        <v>555</v>
      </c>
      <c r="AB16" s="40"/>
      <c r="AC16" s="680"/>
      <c r="AD16" s="682" t="s">
        <v>66</v>
      </c>
      <c r="AE16" s="682" t="s">
        <v>208</v>
      </c>
      <c r="AF16" s="682" t="s">
        <v>209</v>
      </c>
      <c r="AG16" s="682" t="s">
        <v>210</v>
      </c>
      <c r="AH16" s="682" t="s">
        <v>211</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68</v>
      </c>
      <c r="B17" s="118" t="s">
        <v>1715</v>
      </c>
      <c r="C17" s="634"/>
      <c r="D17" s="655"/>
      <c r="E17" s="635"/>
      <c r="F17" s="635"/>
      <c r="G17" s="635"/>
      <c r="H17" s="663"/>
      <c r="I17" s="671"/>
      <c r="J17" s="121" t="s">
        <v>69</v>
      </c>
      <c r="K17" s="389" t="s">
        <v>71</v>
      </c>
      <c r="L17" s="123" t="s">
        <v>72</v>
      </c>
      <c r="M17" s="124" t="s">
        <v>73</v>
      </c>
      <c r="N17" s="402" t="s">
        <v>1255</v>
      </c>
      <c r="O17" s="403" t="s">
        <v>1256</v>
      </c>
      <c r="P17" s="404" t="s">
        <v>1257</v>
      </c>
      <c r="Q17" s="404" t="s">
        <v>1258</v>
      </c>
      <c r="R17" s="404" t="s">
        <v>1259</v>
      </c>
      <c r="S17" s="404" t="s">
        <v>1260</v>
      </c>
      <c r="T17" s="404" t="s">
        <v>1261</v>
      </c>
      <c r="U17" s="404" t="s">
        <v>1262</v>
      </c>
      <c r="V17" s="404" t="s">
        <v>1263</v>
      </c>
      <c r="W17" s="404" t="s">
        <v>1264</v>
      </c>
      <c r="X17" s="404" t="s">
        <v>2083</v>
      </c>
      <c r="Y17" s="404" t="s">
        <v>2084</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1716</v>
      </c>
      <c r="B19" s="623" t="s">
        <v>76</v>
      </c>
      <c r="C19" s="623"/>
      <c r="D19" s="623"/>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770570.74</v>
      </c>
      <c r="AA19" s="407">
        <f>N19+O19+P19+Q19+R19+S19+T19+U19+V19+W19+X19+Y19-Z19</f>
        <v>202099.95</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2027</v>
      </c>
      <c r="B20" s="586" t="s">
        <v>77</v>
      </c>
      <c r="C20" s="135"/>
      <c r="D20" s="136" t="s">
        <v>1731</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459570.74</v>
      </c>
      <c r="AA20" s="407">
        <f aca="true" t="shared" si="5" ref="AA20:AA83">N20+O20+P20+Q20+R20+S20+T20+U20+V20+W20+X20+Y20-Z20</f>
        <v>202099.95</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1732</v>
      </c>
      <c r="D21" s="141" t="s">
        <v>1705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5"/>
      <c r="B22" s="586"/>
      <c r="C22" s="135" t="s">
        <v>1706</v>
      </c>
      <c r="D22" s="141" t="s">
        <v>916</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5"/>
      <c r="B23" s="586"/>
      <c r="C23" s="135" t="s">
        <v>917</v>
      </c>
      <c r="D23" s="141" t="s">
        <v>918</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5"/>
      <c r="B24" s="586"/>
      <c r="C24" s="135" t="s">
        <v>919</v>
      </c>
      <c r="D24" s="141" t="s">
        <v>732</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733</v>
      </c>
      <c r="D25" s="141" t="s">
        <v>1444</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1445</v>
      </c>
      <c r="D26" s="141" t="s">
        <v>1446</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1447</v>
      </c>
      <c r="D27" s="141" t="s">
        <v>880</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663</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85"/>
      <c r="B29" s="586"/>
      <c r="C29" s="135"/>
      <c r="D29" s="141" t="s">
        <v>1537</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1114</v>
      </c>
      <c r="D30" s="141" t="s">
        <v>1177</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5"/>
      <c r="B31" s="586"/>
      <c r="C31" s="148" t="s">
        <v>1178</v>
      </c>
      <c r="D31" s="141" t="s">
        <v>1713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1714</v>
      </c>
      <c r="D32" s="141" t="s">
        <v>2086</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2087</v>
      </c>
      <c r="D33" s="141" t="s">
        <v>1383</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1384</v>
      </c>
      <c r="D34" s="141" t="s">
        <v>831</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832</v>
      </c>
      <c r="D35" s="141" t="s">
        <v>833</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543</v>
      </c>
      <c r="D36" s="150" t="s">
        <v>544</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545</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1074</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835</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1828</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1385</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889</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1064</v>
      </c>
      <c r="AF42" s="509"/>
      <c r="AG42" s="509"/>
      <c r="AH42" s="509"/>
    </row>
    <row r="43" spans="1:34" s="30" customFormat="1" ht="15.75">
      <c r="A43" s="585"/>
      <c r="B43" s="586"/>
      <c r="C43" s="149"/>
      <c r="D43" s="14" t="s">
        <v>135</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85"/>
      <c r="B44" s="586"/>
      <c r="C44" s="149"/>
      <c r="D44" s="14" t="s">
        <v>890</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281</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883</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799</v>
      </c>
      <c r="B55" s="640" t="s">
        <v>201</v>
      </c>
      <c r="C55" s="148"/>
      <c r="D55" s="33" t="s">
        <v>1518</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1519</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8">
        <v>110502</v>
      </c>
      <c r="B57" s="620" t="s">
        <v>463</v>
      </c>
      <c r="C57" s="148"/>
      <c r="D57" s="136" t="s">
        <v>1731</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1693</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118</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1695</v>
      </c>
      <c r="D60" s="141" t="s">
        <v>1696</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1722</v>
      </c>
      <c r="B61" s="586" t="s">
        <v>1723</v>
      </c>
      <c r="C61" s="148"/>
      <c r="D61" s="136" t="s">
        <v>1731</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1697</v>
      </c>
      <c r="D62" s="141" t="s">
        <v>1698</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1699</v>
      </c>
      <c r="D63" s="141" t="s">
        <v>1700</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710</v>
      </c>
      <c r="C64" s="167"/>
      <c r="D64" s="168" t="s">
        <v>1159</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988</v>
      </c>
      <c r="C65" s="167"/>
      <c r="D65" s="168" t="s">
        <v>1731</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606"/>
      <c r="B66" s="606"/>
      <c r="C66" s="167"/>
      <c r="D66" s="271" t="s">
        <v>989</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5">
        <v>250404</v>
      </c>
      <c r="B67" s="605" t="s">
        <v>1398</v>
      </c>
      <c r="C67" s="167"/>
      <c r="D67" s="168" t="s">
        <v>1731</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1910</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1911</v>
      </c>
      <c r="D69" s="141" t="s">
        <v>586</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587</v>
      </c>
      <c r="D70" s="141" t="s">
        <v>1519</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1465</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842</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587</v>
      </c>
      <c r="D73" s="141" t="s">
        <v>1519</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494</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495</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1461</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2038</v>
      </c>
      <c r="D78" s="141" t="s">
        <v>2039</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2040</v>
      </c>
      <c r="D79" s="141" t="s">
        <v>2041</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2042</v>
      </c>
      <c r="D80" s="141" t="s">
        <v>2043</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1728</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763</v>
      </c>
      <c r="B83" s="628" t="s">
        <v>2044</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2027</v>
      </c>
      <c r="B84" s="640" t="s">
        <v>77</v>
      </c>
      <c r="C84" s="184"/>
      <c r="D84" s="136" t="s">
        <v>2045</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1777</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2"/>
      <c r="B86" s="640"/>
      <c r="C86" s="167"/>
      <c r="D86" s="242" t="s">
        <v>664</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2"/>
      <c r="B87" s="640"/>
      <c r="C87" s="167"/>
      <c r="D87" s="242" t="s">
        <v>1076</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626" t="s">
        <v>899</v>
      </c>
      <c r="B88" s="620" t="s">
        <v>988</v>
      </c>
      <c r="C88" s="227"/>
      <c r="D88" s="526" t="s">
        <v>2045</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12"/>
        <v>114000</v>
      </c>
      <c r="AC88" s="406"/>
      <c r="AD88" s="515"/>
      <c r="AE88" s="497"/>
      <c r="AF88" s="497"/>
      <c r="AG88" s="497"/>
      <c r="AH88" s="497"/>
    </row>
    <row r="89" spans="1:34" s="36" customFormat="1" ht="79.5" customHeight="1">
      <c r="A89" s="699"/>
      <c r="B89" s="625"/>
      <c r="C89" s="167"/>
      <c r="D89" s="242" t="s">
        <v>1552</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12"/>
        <v>114000</v>
      </c>
      <c r="AC89" s="406"/>
      <c r="AD89" s="515"/>
      <c r="AE89" s="497"/>
      <c r="AF89" s="497"/>
      <c r="AG89" s="497"/>
      <c r="AH89" s="497"/>
    </row>
    <row r="90" spans="1:34" s="36" customFormat="1" ht="15.75" hidden="1">
      <c r="A90" s="626" t="s">
        <v>1724</v>
      </c>
      <c r="B90" s="620" t="s">
        <v>1398</v>
      </c>
      <c r="C90" s="167"/>
      <c r="D90" s="526" t="s">
        <v>2045</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1728</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506</v>
      </c>
      <c r="B93" s="623" t="s">
        <v>233</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1" t="s">
        <v>799</v>
      </c>
      <c r="B94" s="620" t="s">
        <v>201</v>
      </c>
      <c r="C94" s="148"/>
      <c r="D94" s="33" t="s">
        <v>1518</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5"/>
      <c r="B95" s="645"/>
      <c r="C95" s="175" t="s">
        <v>587</v>
      </c>
      <c r="D95" s="141" t="s">
        <v>1519</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764</v>
      </c>
      <c r="B98" s="623" t="s">
        <v>482</v>
      </c>
      <c r="C98" s="623"/>
      <c r="D98" s="623"/>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11786916.01</v>
      </c>
      <c r="AA98" s="407">
        <f t="shared" si="12"/>
        <v>20117989.77</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5" t="s">
        <v>2027</v>
      </c>
      <c r="B99" s="586" t="s">
        <v>77</v>
      </c>
      <c r="C99" s="195"/>
      <c r="D99" s="136" t="s">
        <v>1731</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5"/>
      <c r="B100" s="586"/>
      <c r="C100" s="135" t="s">
        <v>483</v>
      </c>
      <c r="D100" s="141" t="s">
        <v>1701</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5"/>
      <c r="B101" s="586"/>
      <c r="C101" s="135"/>
      <c r="D101" s="141" t="s">
        <v>1438</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5"/>
      <c r="B102" s="586"/>
      <c r="C102" s="135"/>
      <c r="D102" s="141" t="s">
        <v>1439</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5"/>
      <c r="B103" s="586"/>
      <c r="C103" s="135"/>
      <c r="D103" s="141" t="s">
        <v>282</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5"/>
      <c r="B104" s="586"/>
      <c r="C104" s="135" t="s">
        <v>283</v>
      </c>
      <c r="D104" s="141" t="s">
        <v>1778</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296</v>
      </c>
      <c r="B105" s="166" t="s">
        <v>297</v>
      </c>
      <c r="C105" s="167"/>
      <c r="D105" s="196" t="s">
        <v>207</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5223171.79</v>
      </c>
      <c r="AA105" s="407">
        <f t="shared" si="12"/>
        <v>15361317.1</v>
      </c>
      <c r="AC105" s="59"/>
      <c r="AD105" s="514"/>
      <c r="AE105" s="509"/>
      <c r="AF105" s="509"/>
      <c r="AG105" s="509"/>
      <c r="AH105" s="509"/>
    </row>
    <row r="106" spans="1:34" ht="15.75">
      <c r="A106" s="581" t="s">
        <v>298</v>
      </c>
      <c r="B106" s="605" t="s">
        <v>354</v>
      </c>
      <c r="C106" s="167"/>
      <c r="D106" s="136" t="s">
        <v>2045</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1560057.38</v>
      </c>
      <c r="AA106" s="407">
        <f t="shared" si="12"/>
        <v>3639270.26</v>
      </c>
      <c r="AC106" s="499"/>
      <c r="AD106" s="513"/>
      <c r="AE106" s="508"/>
      <c r="AF106" s="508"/>
      <c r="AG106" s="508"/>
      <c r="AH106" s="508"/>
    </row>
    <row r="107" spans="1:34" ht="31.5" customHeight="1" hidden="1">
      <c r="A107" s="582"/>
      <c r="B107" s="607"/>
      <c r="C107" s="167" t="s">
        <v>1912</v>
      </c>
      <c r="D107" s="141" t="s">
        <v>1913</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2"/>
      <c r="B108" s="607"/>
      <c r="C108" s="614" t="s">
        <v>1914</v>
      </c>
      <c r="D108" s="141" t="s">
        <v>1918</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2"/>
      <c r="B109" s="607"/>
      <c r="C109" s="615"/>
      <c r="D109" s="198" t="s">
        <v>1919</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607"/>
      <c r="C110" s="616"/>
      <c r="D110" s="198" t="s">
        <v>1920</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2"/>
      <c r="B111" s="607"/>
      <c r="C111" s="614" t="s">
        <v>485</v>
      </c>
      <c r="D111" s="141" t="s">
        <v>486</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2"/>
      <c r="B112" s="607"/>
      <c r="C112" s="615"/>
      <c r="D112" s="206" t="s">
        <v>487</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2"/>
      <c r="B113" s="607"/>
      <c r="C113" s="616"/>
      <c r="D113" s="206" t="s">
        <v>488</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2"/>
      <c r="B114" s="607"/>
      <c r="C114" s="167" t="s">
        <v>1735</v>
      </c>
      <c r="D114" s="141" t="s">
        <v>1736</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2"/>
      <c r="B115" s="607"/>
      <c r="C115" s="614" t="s">
        <v>1737</v>
      </c>
      <c r="D115" s="141" t="s">
        <v>2029</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2"/>
      <c r="B116" s="607"/>
      <c r="C116" s="615"/>
      <c r="D116" s="198" t="s">
        <v>2030</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2"/>
      <c r="B117" s="607"/>
      <c r="C117" s="615"/>
      <c r="D117" s="198" t="s">
        <v>2031</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2"/>
      <c r="B118" s="607"/>
      <c r="C118" s="615"/>
      <c r="D118" s="198" t="s">
        <v>2032</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2"/>
      <c r="B119" s="607"/>
      <c r="C119" s="616"/>
      <c r="D119" s="198" t="s">
        <v>2033</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2"/>
      <c r="B120" s="607"/>
      <c r="C120" s="167" t="s">
        <v>2034</v>
      </c>
      <c r="D120" s="208" t="s">
        <v>1522</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2"/>
      <c r="B121" s="607"/>
      <c r="C121" s="167" t="s">
        <v>1523</v>
      </c>
      <c r="D121" s="208" t="s">
        <v>348</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2"/>
      <c r="B122" s="607"/>
      <c r="C122" s="167" t="s">
        <v>349</v>
      </c>
      <c r="D122" s="208" t="s">
        <v>350</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2"/>
      <c r="B123" s="607"/>
      <c r="C123" s="167" t="s">
        <v>351</v>
      </c>
      <c r="D123" s="210" t="s">
        <v>1649</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2"/>
      <c r="B124" s="607"/>
      <c r="C124" s="167" t="s">
        <v>1650</v>
      </c>
      <c r="D124" s="13" t="s">
        <v>1651</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2"/>
      <c r="B125" s="607"/>
      <c r="C125" s="614" t="s">
        <v>1652</v>
      </c>
      <c r="D125" s="13" t="s">
        <v>778</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2"/>
      <c r="B126" s="607"/>
      <c r="C126" s="615"/>
      <c r="D126" s="346" t="s">
        <v>779</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2"/>
      <c r="B127" s="607"/>
      <c r="C127" s="615"/>
      <c r="D127" s="346" t="s">
        <v>780</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2"/>
      <c r="B128" s="607"/>
      <c r="C128" s="615"/>
      <c r="D128" s="346" t="s">
        <v>781</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2"/>
      <c r="B129" s="607"/>
      <c r="C129" s="615"/>
      <c r="D129" s="346" t="s">
        <v>782</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2"/>
      <c r="B130" s="607"/>
      <c r="C130" s="615"/>
      <c r="D130" s="346" t="s">
        <v>1921</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2"/>
      <c r="B131" s="607"/>
      <c r="C131" s="615"/>
      <c r="D131" s="50" t="s">
        <v>1922</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2"/>
      <c r="B132" s="607"/>
      <c r="C132" s="615"/>
      <c r="D132" s="50" t="s">
        <v>1923</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2"/>
      <c r="B133" s="607"/>
      <c r="C133" s="616"/>
      <c r="D133" s="50" t="s">
        <v>1924</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2"/>
      <c r="B134" s="607"/>
      <c r="C134" s="614" t="s">
        <v>1925</v>
      </c>
      <c r="D134" s="13" t="s">
        <v>1926</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2"/>
      <c r="B135" s="607"/>
      <c r="C135" s="615"/>
      <c r="D135" s="346" t="s">
        <v>1285</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2"/>
      <c r="B136" s="607"/>
      <c r="C136" s="615"/>
      <c r="D136" s="346" t="s">
        <v>1749</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2"/>
      <c r="B137" s="607"/>
      <c r="C137" s="615"/>
      <c r="D137" s="346" t="s">
        <v>1750</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2"/>
      <c r="B138" s="607"/>
      <c r="C138" s="616"/>
      <c r="D138" s="50" t="s">
        <v>1751</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2"/>
      <c r="B139" s="607"/>
      <c r="C139" s="205"/>
      <c r="D139" s="13" t="s">
        <v>1752</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2"/>
      <c r="B140" s="607"/>
      <c r="C140" s="167" t="s">
        <v>1753</v>
      </c>
      <c r="D140" s="13" t="s">
        <v>2046</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2"/>
      <c r="B141" s="607"/>
      <c r="C141" s="167" t="s">
        <v>2047</v>
      </c>
      <c r="D141" s="13" t="s">
        <v>1666</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2"/>
      <c r="B142" s="607"/>
      <c r="C142" s="167" t="s">
        <v>1667</v>
      </c>
      <c r="D142" s="13" t="s">
        <v>1668</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2"/>
      <c r="B143" s="607"/>
      <c r="C143" s="167"/>
      <c r="D143" s="13" t="s">
        <v>1669</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2"/>
      <c r="B144" s="607"/>
      <c r="C144" s="167"/>
      <c r="D144" s="13" t="s">
        <v>2107</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2"/>
      <c r="B145" s="607"/>
      <c r="C145" s="167"/>
      <c r="D145" s="358" t="s">
        <v>1779</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110000</v>
      </c>
      <c r="Z145" s="391">
        <f t="shared" si="19"/>
        <v>97437.32</v>
      </c>
      <c r="AA145" s="407">
        <f t="shared" si="12"/>
        <v>429562.68</v>
      </c>
      <c r="AC145" s="499"/>
      <c r="AD145" s="513"/>
      <c r="AE145" s="508"/>
      <c r="AF145" s="508"/>
      <c r="AG145" s="508"/>
      <c r="AH145" s="508"/>
    </row>
    <row r="146" spans="1:34" s="64" customFormat="1" ht="15.75">
      <c r="A146" s="582"/>
      <c r="B146" s="607"/>
      <c r="C146" s="244"/>
      <c r="D146" s="385" t="s">
        <v>1780</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446</v>
      </c>
      <c r="AG146" s="510" t="s">
        <v>444</v>
      </c>
      <c r="AH146" s="510"/>
    </row>
    <row r="147" spans="1:34" s="64" customFormat="1" ht="15.75">
      <c r="A147" s="582"/>
      <c r="B147" s="607"/>
      <c r="C147" s="244"/>
      <c r="D147" s="385" t="s">
        <v>1781</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447</v>
      </c>
      <c r="AG147" s="510" t="s">
        <v>444</v>
      </c>
      <c r="AH147" s="510"/>
    </row>
    <row r="148" spans="1:34" s="64" customFormat="1" ht="15.75">
      <c r="A148" s="582"/>
      <c r="B148" s="607"/>
      <c r="C148" s="244"/>
      <c r="D148" s="385" t="s">
        <v>1782</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1493.25+3484.24+81239.04</f>
        <v>86216.53</v>
      </c>
      <c r="AA148" s="407">
        <f aca="true" t="shared" si="20" ref="AA148:AA211">N148+O148+P148+Q148+R148+S148+T148+U148+V148+W148+X148+Y148-Z148</f>
        <v>25283.47</v>
      </c>
      <c r="AC148" s="500"/>
      <c r="AD148" s="516">
        <v>80000</v>
      </c>
      <c r="AE148" s="510"/>
      <c r="AF148" s="510" t="s">
        <v>448</v>
      </c>
      <c r="AG148" s="510" t="s">
        <v>444</v>
      </c>
      <c r="AH148" s="510"/>
    </row>
    <row r="149" spans="1:34" s="64" customFormat="1" ht="15.75">
      <c r="A149" s="582"/>
      <c r="B149" s="607"/>
      <c r="C149" s="244"/>
      <c r="D149" s="385" t="s">
        <v>1783</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449</v>
      </c>
      <c r="AG149" s="510" t="s">
        <v>444</v>
      </c>
      <c r="AH149" s="510"/>
    </row>
    <row r="150" spans="1:34" s="64" customFormat="1" ht="15.75">
      <c r="A150" s="582"/>
      <c r="B150" s="607"/>
      <c r="C150" s="244"/>
      <c r="D150" s="385" t="s">
        <v>1784</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450</v>
      </c>
      <c r="AG150" s="510" t="s">
        <v>444</v>
      </c>
      <c r="AH150" s="510"/>
    </row>
    <row r="151" spans="1:34" s="64" customFormat="1" ht="15.75">
      <c r="A151" s="582"/>
      <c r="B151" s="607"/>
      <c r="C151" s="244"/>
      <c r="D151" s="385" t="s">
        <v>1785</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451</v>
      </c>
      <c r="AG151" s="510" t="s">
        <v>444</v>
      </c>
      <c r="AH151" s="510"/>
    </row>
    <row r="152" spans="1:34" ht="15.75">
      <c r="A152" s="582"/>
      <c r="B152" s="607"/>
      <c r="C152" s="167"/>
      <c r="D152" s="359" t="s">
        <v>1273</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445</v>
      </c>
    </row>
    <row r="153" spans="1:34" ht="15.75">
      <c r="A153" s="582"/>
      <c r="B153" s="607"/>
      <c r="C153" s="167"/>
      <c r="D153" s="359" t="s">
        <v>137</v>
      </c>
      <c r="E153" s="142"/>
      <c r="F153" s="143"/>
      <c r="G153" s="142"/>
      <c r="H153" s="417"/>
      <c r="I153" s="144">
        <f>I155+I156+I157+I158+I159+I160+I161+I162+I163+I164+I165+I166+I167+I168+I169+I170+I171+I172+I154</f>
        <v>1485000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359000</v>
      </c>
      <c r="Z153" s="144">
        <f t="shared" si="21"/>
        <v>151791.32</v>
      </c>
      <c r="AA153" s="407">
        <f t="shared" si="20"/>
        <v>1333208.68</v>
      </c>
      <c r="AC153" s="499"/>
      <c r="AD153" s="513"/>
      <c r="AE153" s="508"/>
      <c r="AF153" s="508"/>
      <c r="AG153" s="508"/>
      <c r="AH153" s="507"/>
    </row>
    <row r="154" spans="1:34" ht="15.75" hidden="1">
      <c r="A154" s="582"/>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2"/>
      <c r="B155" s="607"/>
      <c r="C155" s="167"/>
      <c r="D155" s="541" t="s">
        <v>138</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v>4138.8</v>
      </c>
      <c r="AA155" s="407">
        <f t="shared" si="20"/>
        <v>88861.2</v>
      </c>
      <c r="AC155" s="499"/>
      <c r="AD155" s="407"/>
      <c r="AE155" s="508"/>
      <c r="AF155" s="508"/>
      <c r="AG155" s="508"/>
      <c r="AH155" s="507"/>
    </row>
    <row r="156" spans="1:34" ht="15.75">
      <c r="A156" s="582"/>
      <c r="B156" s="607"/>
      <c r="C156" s="167"/>
      <c r="D156" s="541" t="s">
        <v>139</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2"/>
      <c r="B157" s="607"/>
      <c r="C157" s="167"/>
      <c r="D157" s="541" t="s">
        <v>140</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2"/>
      <c r="B158" s="607"/>
      <c r="C158" s="167"/>
      <c r="D158" s="541" t="s">
        <v>141</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v>4125.6</v>
      </c>
      <c r="AA158" s="407">
        <f t="shared" si="20"/>
        <v>88874.4</v>
      </c>
      <c r="AC158" s="499"/>
      <c r="AD158" s="513"/>
      <c r="AE158" s="508"/>
      <c r="AF158" s="508"/>
      <c r="AG158" s="508"/>
      <c r="AH158" s="507"/>
    </row>
    <row r="159" spans="1:34" ht="15.75">
      <c r="A159" s="582"/>
      <c r="B159" s="607"/>
      <c r="C159" s="167"/>
      <c r="D159" s="541" t="s">
        <v>142</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v>4136.6</v>
      </c>
      <c r="AA159" s="407">
        <f t="shared" si="20"/>
        <v>88863.4</v>
      </c>
      <c r="AC159" s="499"/>
      <c r="AD159" s="513"/>
      <c r="AE159" s="508"/>
      <c r="AF159" s="508"/>
      <c r="AG159" s="508"/>
      <c r="AH159" s="507"/>
    </row>
    <row r="160" spans="1:34" ht="15.75">
      <c r="A160" s="582"/>
      <c r="B160" s="607"/>
      <c r="C160" s="167"/>
      <c r="D160" s="541" t="s">
        <v>143</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2"/>
      <c r="B161" s="607"/>
      <c r="C161" s="167"/>
      <c r="D161" s="541" t="s">
        <v>144</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v>15246</v>
      </c>
      <c r="AA161" s="407">
        <f t="shared" si="20"/>
        <v>77754</v>
      </c>
      <c r="AC161" s="499"/>
      <c r="AD161" s="513"/>
      <c r="AE161" s="508"/>
      <c r="AF161" s="508"/>
      <c r="AG161" s="508"/>
      <c r="AH161" s="507"/>
    </row>
    <row r="162" spans="1:34" ht="15.75">
      <c r="A162" s="582"/>
      <c r="B162" s="607"/>
      <c r="C162" s="167"/>
      <c r="D162" s="541" t="s">
        <v>145</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v>17382.6</v>
      </c>
      <c r="AA162" s="407">
        <f t="shared" si="20"/>
        <v>75617.4</v>
      </c>
      <c r="AC162" s="499"/>
      <c r="AD162" s="513"/>
      <c r="AE162" s="508"/>
      <c r="AF162" s="508"/>
      <c r="AG162" s="508"/>
      <c r="AH162" s="507"/>
    </row>
    <row r="163" spans="1:34" ht="15.75">
      <c r="A163" s="582"/>
      <c r="B163" s="607"/>
      <c r="C163" s="167"/>
      <c r="D163" s="541" t="s">
        <v>146</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2"/>
      <c r="B164" s="607"/>
      <c r="C164" s="167"/>
      <c r="D164" s="541" t="s">
        <v>147</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v>4129.2</v>
      </c>
      <c r="AA164" s="407">
        <f t="shared" si="20"/>
        <v>88870.8</v>
      </c>
      <c r="AC164" s="499"/>
      <c r="AD164" s="513"/>
      <c r="AE164" s="508"/>
      <c r="AF164" s="508"/>
      <c r="AG164" s="508"/>
      <c r="AH164" s="507"/>
    </row>
    <row r="165" spans="1:34" ht="15.75">
      <c r="A165" s="582"/>
      <c r="B165" s="607"/>
      <c r="C165" s="167"/>
      <c r="D165" s="541" t="s">
        <v>148</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v>4170</v>
      </c>
      <c r="AA165" s="407">
        <f t="shared" si="20"/>
        <v>88830</v>
      </c>
      <c r="AC165" s="499"/>
      <c r="AD165" s="513"/>
      <c r="AE165" s="508"/>
      <c r="AF165" s="508"/>
      <c r="AG165" s="508"/>
      <c r="AH165" s="507"/>
    </row>
    <row r="166" spans="1:34" ht="15.75">
      <c r="A166" s="582"/>
      <c r="B166" s="607"/>
      <c r="C166" s="167"/>
      <c r="D166" s="541" t="s">
        <v>149</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2"/>
      <c r="B167" s="607"/>
      <c r="C167" s="167"/>
      <c r="D167" s="541" t="s">
        <v>687</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2"/>
      <c r="B168" s="607"/>
      <c r="C168" s="167"/>
      <c r="D168" s="541" t="s">
        <v>688</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v>25000</v>
      </c>
      <c r="Y168" s="407">
        <f>93000-25000</f>
        <v>68000</v>
      </c>
      <c r="Z168" s="407">
        <f>13428+3943.2</f>
        <v>17371.2</v>
      </c>
      <c r="AA168" s="407">
        <f t="shared" si="20"/>
        <v>75628.8</v>
      </c>
      <c r="AC168" s="499"/>
      <c r="AD168" s="513"/>
      <c r="AE168" s="508"/>
      <c r="AF168" s="508"/>
      <c r="AG168" s="508"/>
      <c r="AH168" s="507"/>
    </row>
    <row r="169" spans="1:34" ht="15.75">
      <c r="A169" s="582"/>
      <c r="B169" s="607"/>
      <c r="C169" s="167"/>
      <c r="D169" s="541" t="s">
        <v>689</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v>25000</v>
      </c>
      <c r="Y169" s="407">
        <f>93000-25000</f>
        <v>68000</v>
      </c>
      <c r="Z169" s="407">
        <v>17245.2</v>
      </c>
      <c r="AA169" s="407">
        <f t="shared" si="20"/>
        <v>75754.8</v>
      </c>
      <c r="AC169" s="499"/>
      <c r="AD169" s="513"/>
      <c r="AE169" s="508"/>
      <c r="AF169" s="508"/>
      <c r="AG169" s="508"/>
      <c r="AH169" s="507"/>
    </row>
    <row r="170" spans="1:34" ht="15.75">
      <c r="A170" s="582"/>
      <c r="B170" s="607"/>
      <c r="C170" s="167"/>
      <c r="D170" s="541" t="s">
        <v>1579</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v>20000</v>
      </c>
      <c r="Y170" s="407">
        <f>93000-20000</f>
        <v>73000</v>
      </c>
      <c r="Z170" s="407">
        <f>12176.28+3903.6</f>
        <v>16079.88</v>
      </c>
      <c r="AA170" s="407">
        <f t="shared" si="20"/>
        <v>76920.12</v>
      </c>
      <c r="AC170" s="499"/>
      <c r="AD170" s="513"/>
      <c r="AE170" s="508"/>
      <c r="AF170" s="508"/>
      <c r="AG170" s="508"/>
      <c r="AH170" s="507"/>
    </row>
    <row r="171" spans="1:34" ht="15.75">
      <c r="A171" s="582"/>
      <c r="B171" s="607"/>
      <c r="C171" s="167"/>
      <c r="D171" s="541" t="s">
        <v>1580</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v>30000</v>
      </c>
      <c r="Y171" s="407">
        <f>93000-30000</f>
        <v>63000</v>
      </c>
      <c r="Z171" s="407">
        <v>4135.2</v>
      </c>
      <c r="AA171" s="407">
        <f t="shared" si="20"/>
        <v>88864.8</v>
      </c>
      <c r="AC171" s="499"/>
      <c r="AD171" s="513"/>
      <c r="AE171" s="508"/>
      <c r="AF171" s="508"/>
      <c r="AG171" s="508"/>
      <c r="AH171" s="507"/>
    </row>
    <row r="172" spans="1:34" ht="15.75">
      <c r="A172" s="582"/>
      <c r="B172" s="607"/>
      <c r="C172" s="167"/>
      <c r="D172" s="541" t="s">
        <v>1581</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f>20498.04+4202.4</f>
        <v>24700.44</v>
      </c>
      <c r="AA172" s="407">
        <f t="shared" si="20"/>
        <v>68299.56</v>
      </c>
      <c r="AC172" s="499"/>
      <c r="AD172" s="513"/>
      <c r="AE172" s="508"/>
      <c r="AF172" s="508"/>
      <c r="AG172" s="508"/>
      <c r="AH172" s="507"/>
    </row>
    <row r="173" spans="1:34" ht="15.75">
      <c r="A173" s="582"/>
      <c r="B173" s="607"/>
      <c r="C173" s="167"/>
      <c r="D173" s="359" t="s">
        <v>23</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445</v>
      </c>
    </row>
    <row r="174" spans="1:34" ht="15.75">
      <c r="A174" s="582"/>
      <c r="B174" s="607"/>
      <c r="C174" s="167"/>
      <c r="D174" s="13" t="s">
        <v>778</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2"/>
      <c r="B175" s="607"/>
      <c r="C175" s="244"/>
      <c r="D175" s="346" t="s">
        <v>1968</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452</v>
      </c>
      <c r="AG175" s="510" t="s">
        <v>453</v>
      </c>
      <c r="AH175" s="510"/>
    </row>
    <row r="176" spans="1:34" s="64" customFormat="1" ht="15.75">
      <c r="A176" s="582"/>
      <c r="B176" s="607"/>
      <c r="C176" s="244"/>
      <c r="D176" s="346" t="s">
        <v>781</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454</v>
      </c>
      <c r="AG176" s="510" t="s">
        <v>453</v>
      </c>
      <c r="AH176" s="510"/>
    </row>
    <row r="177" spans="1:34" s="64" customFormat="1" ht="15.75">
      <c r="A177" s="582"/>
      <c r="B177" s="607"/>
      <c r="C177" s="244"/>
      <c r="D177" s="346" t="s">
        <v>1969</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455</v>
      </c>
      <c r="AG177" s="510" t="s">
        <v>453</v>
      </c>
      <c r="AH177" s="510"/>
    </row>
    <row r="178" spans="1:34" ht="31.5">
      <c r="A178" s="582"/>
      <c r="B178" s="607"/>
      <c r="C178" s="167"/>
      <c r="D178" s="358" t="s">
        <v>1970</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456</v>
      </c>
      <c r="AG178" s="507" t="s">
        <v>444</v>
      </c>
      <c r="AH178" s="508"/>
    </row>
    <row r="179" spans="1:34" ht="15.75">
      <c r="A179" s="582"/>
      <c r="B179" s="607"/>
      <c r="C179" s="167"/>
      <c r="D179" s="13" t="s">
        <v>1926</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0"/>
        <v>90063.4</v>
      </c>
      <c r="AC179" s="499"/>
      <c r="AD179" s="513"/>
      <c r="AE179" s="508"/>
      <c r="AF179" s="508"/>
      <c r="AG179" s="508"/>
      <c r="AH179" s="508"/>
    </row>
    <row r="180" spans="1:34" s="64" customFormat="1" ht="15.75">
      <c r="A180" s="582"/>
      <c r="B180" s="607"/>
      <c r="C180" s="244"/>
      <c r="D180" s="346" t="s">
        <v>1971</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0"/>
        <v>33358.29</v>
      </c>
      <c r="AC180" s="500"/>
      <c r="AD180" s="516">
        <v>44051</v>
      </c>
      <c r="AE180" s="510"/>
      <c r="AF180" s="510" t="s">
        <v>457</v>
      </c>
      <c r="AG180" s="510" t="s">
        <v>453</v>
      </c>
      <c r="AH180" s="510"/>
    </row>
    <row r="181" spans="1:34" s="64" customFormat="1" ht="15.75">
      <c r="A181" s="582"/>
      <c r="B181" s="607"/>
      <c r="C181" s="244"/>
      <c r="D181" s="346" t="s">
        <v>1972</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458</v>
      </c>
      <c r="AG181" s="510" t="s">
        <v>453</v>
      </c>
      <c r="AH181" s="510"/>
    </row>
    <row r="182" spans="1:34" s="64" customFormat="1" ht="15.75">
      <c r="A182" s="582"/>
      <c r="B182" s="607"/>
      <c r="C182" s="244"/>
      <c r="D182" s="346" t="s">
        <v>1600</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2"/>
      <c r="B183" s="607"/>
      <c r="C183" s="167"/>
      <c r="D183" s="360" t="s">
        <v>1283</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2"/>
      <c r="B184" s="607"/>
      <c r="C184" s="167"/>
      <c r="D184" s="359" t="s">
        <v>1284</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2"/>
      <c r="B185" s="607"/>
      <c r="C185" s="167"/>
      <c r="D185" s="14" t="s">
        <v>196</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459</v>
      </c>
      <c r="AG185" s="507" t="s">
        <v>453</v>
      </c>
      <c r="AH185" s="508"/>
    </row>
    <row r="186" spans="1:34" ht="31.5">
      <c r="A186" s="582"/>
      <c r="B186" s="607"/>
      <c r="C186" s="167"/>
      <c r="D186" s="14" t="s">
        <v>126</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459</v>
      </c>
      <c r="AG186" s="507" t="s">
        <v>453</v>
      </c>
      <c r="AH186" s="508"/>
    </row>
    <row r="187" spans="1:34" ht="15.75">
      <c r="A187" s="582"/>
      <c r="B187" s="607"/>
      <c r="C187" s="167"/>
      <c r="D187" s="13" t="s">
        <v>127</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582"/>
      <c r="B188" s="607"/>
      <c r="C188" s="244"/>
      <c r="D188" s="346" t="s">
        <v>128</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387</v>
      </c>
      <c r="AG188" s="510" t="s">
        <v>444</v>
      </c>
      <c r="AH188" s="510"/>
    </row>
    <row r="189" spans="1:34" s="64" customFormat="1" ht="15.75">
      <c r="A189" s="582"/>
      <c r="B189" s="607"/>
      <c r="C189" s="244"/>
      <c r="D189" s="346" t="s">
        <v>129</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388</v>
      </c>
      <c r="AG189" s="510" t="s">
        <v>444</v>
      </c>
      <c r="AH189" s="510"/>
    </row>
    <row r="190" spans="1:34" s="64" customFormat="1" ht="15.75">
      <c r="A190" s="582"/>
      <c r="B190" s="607"/>
      <c r="C190" s="244"/>
      <c r="D190" s="346" t="s">
        <v>130</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389</v>
      </c>
      <c r="AG190" s="510" t="s">
        <v>444</v>
      </c>
      <c r="AH190" s="510"/>
    </row>
    <row r="191" spans="1:34" s="64" customFormat="1" ht="15.75">
      <c r="A191" s="582"/>
      <c r="B191" s="607"/>
      <c r="C191" s="244"/>
      <c r="D191" s="346" t="s">
        <v>2033</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390</v>
      </c>
      <c r="AG191" s="510" t="s">
        <v>444</v>
      </c>
      <c r="AH191" s="510"/>
    </row>
    <row r="192" spans="1:34" s="64" customFormat="1" ht="15.75">
      <c r="A192" s="582"/>
      <c r="B192" s="607"/>
      <c r="C192" s="244"/>
      <c r="D192" s="346" t="s">
        <v>1785</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391</v>
      </c>
      <c r="AG192" s="510" t="s">
        <v>444</v>
      </c>
      <c r="AH192" s="510"/>
    </row>
    <row r="193" spans="1:34" s="64" customFormat="1" ht="15.75">
      <c r="A193" s="582"/>
      <c r="B193" s="607"/>
      <c r="C193" s="244"/>
      <c r="D193" s="346" t="s">
        <v>131</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392</v>
      </c>
      <c r="AG193" s="510" t="s">
        <v>444</v>
      </c>
      <c r="AH193" s="510"/>
    </row>
    <row r="194" spans="1:34" s="64" customFormat="1" ht="15.75">
      <c r="A194" s="582"/>
      <c r="B194" s="607"/>
      <c r="C194" s="244"/>
      <c r="D194" s="346" t="s">
        <v>488</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393</v>
      </c>
      <c r="AG194" s="510" t="s">
        <v>444</v>
      </c>
      <c r="AH194" s="510"/>
    </row>
    <row r="195" spans="1:34" s="64" customFormat="1" ht="15.75">
      <c r="A195" s="582"/>
      <c r="B195" s="607"/>
      <c r="C195" s="244"/>
      <c r="D195" s="346" t="s">
        <v>299</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394</v>
      </c>
      <c r="AG195" s="510" t="s">
        <v>444</v>
      </c>
      <c r="AH195" s="510"/>
    </row>
    <row r="196" spans="1:34" s="64" customFormat="1" ht="15.75">
      <c r="A196" s="582"/>
      <c r="B196" s="607"/>
      <c r="C196" s="244"/>
      <c r="D196" s="346" t="s">
        <v>1781</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395</v>
      </c>
      <c r="AG196" s="510" t="s">
        <v>444</v>
      </c>
      <c r="AH196" s="510"/>
    </row>
    <row r="197" spans="1:34" s="64" customFormat="1" ht="15.75">
      <c r="A197" s="582"/>
      <c r="B197" s="607"/>
      <c r="C197" s="244"/>
      <c r="D197" s="346" t="s">
        <v>300</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396</v>
      </c>
      <c r="AG197" s="510" t="s">
        <v>444</v>
      </c>
      <c r="AH197" s="510"/>
    </row>
    <row r="198" spans="1:34" s="64" customFormat="1" ht="15.75">
      <c r="A198" s="582"/>
      <c r="B198" s="607"/>
      <c r="C198" s="244"/>
      <c r="D198" s="346" t="s">
        <v>301</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397</v>
      </c>
      <c r="AG198" s="510" t="s">
        <v>444</v>
      </c>
      <c r="AH198" s="510"/>
    </row>
    <row r="199" spans="1:34" s="40" customFormat="1" ht="31.5">
      <c r="A199" s="582"/>
      <c r="B199" s="607"/>
      <c r="C199" s="167"/>
      <c r="D199" s="13" t="s">
        <v>938</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398</v>
      </c>
      <c r="AG199" s="507" t="s">
        <v>399</v>
      </c>
      <c r="AH199" s="507"/>
    </row>
    <row r="200" spans="1:34" s="40" customFormat="1" ht="15.75">
      <c r="A200" s="582"/>
      <c r="B200" s="607"/>
      <c r="C200" s="167"/>
      <c r="D200" s="13" t="s">
        <v>1563</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0"/>
        <v>100000</v>
      </c>
      <c r="AC200" s="498"/>
      <c r="AD200" s="512"/>
      <c r="AE200" s="507"/>
      <c r="AF200" s="507"/>
      <c r="AG200" s="507" t="s">
        <v>1516</v>
      </c>
      <c r="AH200" s="507"/>
    </row>
    <row r="201" spans="1:34" s="45" customFormat="1" ht="15.75">
      <c r="A201" s="582"/>
      <c r="B201" s="607"/>
      <c r="C201" s="167"/>
      <c r="D201" s="361" t="s">
        <v>1601</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0"/>
        <v>43156.22</v>
      </c>
      <c r="AC201" s="499"/>
      <c r="AD201" s="513">
        <v>66000</v>
      </c>
      <c r="AE201" s="508"/>
      <c r="AF201" s="507" t="s">
        <v>400</v>
      </c>
      <c r="AG201" s="507" t="s">
        <v>399</v>
      </c>
      <c r="AH201" s="508"/>
    </row>
    <row r="202" spans="1:62" s="54" customFormat="1" ht="17.25" customHeight="1">
      <c r="A202" s="585" t="s">
        <v>355</v>
      </c>
      <c r="B202" s="586" t="s">
        <v>1002</v>
      </c>
      <c r="C202" s="195"/>
      <c r="D202" s="136" t="s">
        <v>1003</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3662462.41</v>
      </c>
      <c r="AA202" s="407">
        <f t="shared" si="20"/>
        <v>10476900.82</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85"/>
      <c r="B203" s="586"/>
      <c r="C203" s="212" t="s">
        <v>1914</v>
      </c>
      <c r="D203" s="141" t="s">
        <v>1004</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0"/>
        <v>0</v>
      </c>
      <c r="AC203" s="499"/>
      <c r="AD203" s="513"/>
      <c r="AE203" s="508"/>
      <c r="AF203" s="508"/>
      <c r="AG203" s="508"/>
      <c r="AH203" s="508"/>
    </row>
    <row r="204" spans="1:34" ht="63" customHeight="1" hidden="1">
      <c r="A204" s="585"/>
      <c r="B204" s="586"/>
      <c r="C204" s="212" t="s">
        <v>1912</v>
      </c>
      <c r="D204" s="141" t="s">
        <v>901</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0"/>
        <v>0</v>
      </c>
      <c r="AC204" s="499"/>
      <c r="AD204" s="513"/>
      <c r="AE204" s="508"/>
      <c r="AF204" s="508"/>
      <c r="AG204" s="508"/>
      <c r="AH204" s="508"/>
    </row>
    <row r="205" spans="1:34" ht="15.75">
      <c r="A205" s="585"/>
      <c r="B205" s="586"/>
      <c r="C205" s="617" t="s">
        <v>1925</v>
      </c>
      <c r="D205" s="141" t="s">
        <v>1005</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0"/>
        <v>0</v>
      </c>
      <c r="AC205" s="499"/>
      <c r="AD205" s="513"/>
      <c r="AE205" s="508"/>
      <c r="AF205" s="508"/>
      <c r="AG205" s="508"/>
      <c r="AH205" s="508"/>
    </row>
    <row r="206" spans="1:34" ht="21.75" customHeight="1">
      <c r="A206" s="585"/>
      <c r="B206" s="586"/>
      <c r="C206" s="618"/>
      <c r="D206" s="347" t="s">
        <v>1006</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0"/>
        <v>0</v>
      </c>
      <c r="AC206" s="499"/>
      <c r="AD206" s="513">
        <v>2009.75</v>
      </c>
      <c r="AE206" s="508"/>
      <c r="AF206" s="508"/>
      <c r="AG206" s="508"/>
      <c r="AH206" s="508"/>
    </row>
    <row r="207" spans="1:34" ht="21.75" customHeight="1">
      <c r="A207" s="585"/>
      <c r="B207" s="586"/>
      <c r="C207" s="618"/>
      <c r="D207" s="347" t="s">
        <v>152</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0"/>
        <v>0</v>
      </c>
      <c r="AC207" s="499"/>
      <c r="AD207" s="513">
        <v>81132.5</v>
      </c>
      <c r="AE207" s="508"/>
      <c r="AF207" s="508"/>
      <c r="AG207" s="508"/>
      <c r="AH207" s="508"/>
    </row>
    <row r="208" spans="1:34" ht="20.25" customHeight="1">
      <c r="A208" s="585"/>
      <c r="B208" s="586"/>
      <c r="C208" s="618"/>
      <c r="D208" s="347" t="s">
        <v>153</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0"/>
        <v>0</v>
      </c>
      <c r="AC208" s="499"/>
      <c r="AD208" s="513">
        <v>94287.5</v>
      </c>
      <c r="AE208" s="508"/>
      <c r="AF208" s="508"/>
      <c r="AG208" s="508"/>
      <c r="AH208" s="508"/>
    </row>
    <row r="209" spans="1:34" ht="15.75" customHeight="1" hidden="1">
      <c r="A209" s="585"/>
      <c r="B209" s="586"/>
      <c r="C209" s="618"/>
      <c r="D209" s="347" t="s">
        <v>154</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0"/>
        <v>0</v>
      </c>
      <c r="AC209" s="499"/>
      <c r="AD209" s="513"/>
      <c r="AE209" s="508"/>
      <c r="AF209" s="508"/>
      <c r="AG209" s="508"/>
      <c r="AH209" s="508"/>
    </row>
    <row r="210" spans="1:34" ht="15.75">
      <c r="A210" s="585"/>
      <c r="B210" s="586"/>
      <c r="C210" s="618"/>
      <c r="D210" s="347" t="s">
        <v>155</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0"/>
        <v>0</v>
      </c>
      <c r="AC210" s="499"/>
      <c r="AD210" s="513">
        <v>69090.34</v>
      </c>
      <c r="AE210" s="508"/>
      <c r="AF210" s="508"/>
      <c r="AG210" s="508"/>
      <c r="AH210" s="508"/>
    </row>
    <row r="211" spans="1:34" ht="15.75" customHeight="1" hidden="1">
      <c r="A211" s="585"/>
      <c r="B211" s="586"/>
      <c r="C211" s="618"/>
      <c r="D211" s="198" t="s">
        <v>156</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85"/>
      <c r="B212" s="586"/>
      <c r="C212" s="618"/>
      <c r="D212" s="198" t="s">
        <v>157</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aca="true" t="shared" si="27" ref="AA212:AA275">N212+O212+P212+Q212+R212+S212+T212+U212+V212+W212+X212+Y212-Z212</f>
        <v>0</v>
      </c>
      <c r="AC212" s="499"/>
      <c r="AD212" s="513"/>
      <c r="AE212" s="508"/>
      <c r="AF212" s="508"/>
      <c r="AG212" s="508"/>
      <c r="AH212" s="508"/>
    </row>
    <row r="213" spans="1:34" ht="15.75" customHeight="1" hidden="1">
      <c r="A213" s="585"/>
      <c r="B213" s="586"/>
      <c r="C213" s="619"/>
      <c r="D213" s="198" t="s">
        <v>158</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7"/>
        <v>0</v>
      </c>
      <c r="AC213" s="499"/>
      <c r="AD213" s="513"/>
      <c r="AE213" s="508"/>
      <c r="AF213" s="508"/>
      <c r="AG213" s="508"/>
      <c r="AH213" s="508"/>
    </row>
    <row r="214" spans="1:34" ht="15.75" customHeight="1" hidden="1">
      <c r="A214" s="585"/>
      <c r="B214" s="586"/>
      <c r="C214" s="617" t="s">
        <v>159</v>
      </c>
      <c r="D214" s="141" t="s">
        <v>160</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7"/>
        <v>0</v>
      </c>
      <c r="AC214" s="499"/>
      <c r="AD214" s="513"/>
      <c r="AE214" s="508"/>
      <c r="AF214" s="508"/>
      <c r="AG214" s="508"/>
      <c r="AH214" s="508"/>
    </row>
    <row r="215" spans="1:34" ht="15.75" customHeight="1" hidden="1">
      <c r="A215" s="585"/>
      <c r="B215" s="586"/>
      <c r="C215" s="618"/>
      <c r="D215" s="198" t="s">
        <v>161</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85"/>
      <c r="B216" s="586"/>
      <c r="C216" s="618"/>
      <c r="D216" s="198" t="s">
        <v>162</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7"/>
        <v>0</v>
      </c>
      <c r="AC216" s="499"/>
      <c r="AD216" s="513"/>
      <c r="AE216" s="508"/>
      <c r="AF216" s="508"/>
      <c r="AG216" s="508"/>
      <c r="AH216" s="508"/>
    </row>
    <row r="217" spans="1:34" ht="15.75" customHeight="1" hidden="1">
      <c r="A217" s="585"/>
      <c r="B217" s="586"/>
      <c r="C217" s="618"/>
      <c r="D217" s="198" t="s">
        <v>163</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85"/>
      <c r="B218" s="586"/>
      <c r="C218" s="619"/>
      <c r="D218" s="198" t="s">
        <v>164</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85"/>
      <c r="B219" s="586"/>
      <c r="C219" s="212" t="s">
        <v>1737</v>
      </c>
      <c r="D219" s="208" t="s">
        <v>330</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85"/>
      <c r="B220" s="586"/>
      <c r="C220" s="212" t="s">
        <v>331</v>
      </c>
      <c r="D220" s="208" t="s">
        <v>332</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85"/>
      <c r="B221" s="586"/>
      <c r="C221" s="212" t="s">
        <v>333</v>
      </c>
      <c r="D221" s="208" t="s">
        <v>334</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85"/>
      <c r="B222" s="586"/>
      <c r="C222" s="617" t="s">
        <v>335</v>
      </c>
      <c r="D222" s="208" t="s">
        <v>336</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85"/>
      <c r="B223" s="586"/>
      <c r="C223" s="618"/>
      <c r="D223" s="348" t="s">
        <v>337</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85"/>
      <c r="B224" s="586"/>
      <c r="C224" s="618"/>
      <c r="D224" s="348" t="s">
        <v>338</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85"/>
      <c r="B225" s="586"/>
      <c r="C225" s="619"/>
      <c r="D225" s="348" t="s">
        <v>339</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85"/>
      <c r="B226" s="586"/>
      <c r="C226" s="212" t="s">
        <v>340</v>
      </c>
      <c r="D226" s="208" t="s">
        <v>489</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85"/>
      <c r="B227" s="586"/>
      <c r="C227" s="212" t="s">
        <v>490</v>
      </c>
      <c r="D227" s="208" t="s">
        <v>1512</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85"/>
      <c r="B228" s="586"/>
      <c r="C228" s="212" t="s">
        <v>1513</v>
      </c>
      <c r="D228" s="208" t="s">
        <v>884</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85"/>
      <c r="B229" s="586"/>
      <c r="C229" s="212" t="s">
        <v>1827</v>
      </c>
      <c r="D229" s="208" t="s">
        <v>59</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85"/>
      <c r="B230" s="586"/>
      <c r="C230" s="212" t="s">
        <v>60</v>
      </c>
      <c r="D230" s="208" t="s">
        <v>29</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85"/>
      <c r="B231" s="586"/>
      <c r="C231" s="617" t="s">
        <v>30</v>
      </c>
      <c r="D231" s="208" t="s">
        <v>216</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85"/>
      <c r="B232" s="586"/>
      <c r="C232" s="618"/>
      <c r="D232" s="213" t="s">
        <v>217</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85"/>
      <c r="B233" s="586"/>
      <c r="C233" s="619"/>
      <c r="D233" s="213" t="s">
        <v>1070</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85"/>
      <c r="B234" s="586"/>
      <c r="C234" s="212" t="s">
        <v>1514</v>
      </c>
      <c r="D234" s="208" t="s">
        <v>1633</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85"/>
      <c r="B235" s="586"/>
      <c r="C235" s="212" t="s">
        <v>1634</v>
      </c>
      <c r="D235" s="208" t="s">
        <v>598</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85"/>
      <c r="B236" s="586"/>
      <c r="C236" s="212" t="s">
        <v>599</v>
      </c>
      <c r="D236" s="208" t="s">
        <v>113</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85"/>
      <c r="B237" s="586"/>
      <c r="C237" s="212" t="s">
        <v>114</v>
      </c>
      <c r="D237" s="208" t="s">
        <v>1171</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85"/>
      <c r="B238" s="586"/>
      <c r="C238" s="212" t="s">
        <v>1172</v>
      </c>
      <c r="D238" s="141" t="s">
        <v>1173</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85"/>
      <c r="B239" s="586"/>
      <c r="C239" s="212" t="s">
        <v>1174</v>
      </c>
      <c r="D239" s="141" t="s">
        <v>117</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85"/>
      <c r="B240" s="586"/>
      <c r="C240" s="212" t="s">
        <v>885</v>
      </c>
      <c r="D240" s="141" t="s">
        <v>886</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85"/>
      <c r="B241" s="586"/>
      <c r="C241" s="212" t="s">
        <v>368</v>
      </c>
      <c r="D241" s="141" t="s">
        <v>1427</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85"/>
      <c r="B242" s="586"/>
      <c r="C242" s="617" t="s">
        <v>1652</v>
      </c>
      <c r="D242" s="141" t="s">
        <v>1428</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85"/>
      <c r="B243" s="586"/>
      <c r="C243" s="618"/>
      <c r="D243" s="347" t="s">
        <v>1429</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85"/>
      <c r="B244" s="586"/>
      <c r="C244" s="618"/>
      <c r="D244" s="347" t="s">
        <v>1430</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85"/>
      <c r="B245" s="586"/>
      <c r="C245" s="618"/>
      <c r="D245" s="347" t="s">
        <v>1431</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85"/>
      <c r="B246" s="586"/>
      <c r="C246" s="619"/>
      <c r="D246" s="347" t="s">
        <v>1432</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85"/>
      <c r="B247" s="586"/>
      <c r="C247" s="212" t="s">
        <v>1433</v>
      </c>
      <c r="D247" s="141" t="s">
        <v>1434</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85"/>
      <c r="B248" s="586"/>
      <c r="C248" s="212" t="s">
        <v>1435</v>
      </c>
      <c r="D248" s="141" t="s">
        <v>1436</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85"/>
      <c r="B249" s="586"/>
      <c r="C249" s="212" t="s">
        <v>1437</v>
      </c>
      <c r="D249" s="141" t="s">
        <v>327</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85"/>
      <c r="B250" s="586"/>
      <c r="C250" s="212" t="s">
        <v>328</v>
      </c>
      <c r="D250" s="141" t="s">
        <v>2090</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85"/>
      <c r="B251" s="586"/>
      <c r="C251" s="212" t="s">
        <v>2091</v>
      </c>
      <c r="D251" s="141" t="s">
        <v>2092</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85"/>
      <c r="B252" s="586"/>
      <c r="C252" s="212" t="s">
        <v>2093</v>
      </c>
      <c r="D252" s="141" t="s">
        <v>738</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85"/>
      <c r="B253" s="586"/>
      <c r="C253" s="212" t="s">
        <v>739</v>
      </c>
      <c r="D253" s="141" t="s">
        <v>740</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85"/>
      <c r="B254" s="586"/>
      <c r="C254" s="212" t="s">
        <v>741</v>
      </c>
      <c r="D254" s="141" t="s">
        <v>742</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5"/>
      <c r="B255" s="586"/>
      <c r="C255" s="212" t="s">
        <v>743</v>
      </c>
      <c r="D255" s="141" t="s">
        <v>744</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5"/>
      <c r="B256" s="586"/>
      <c r="C256" s="212"/>
      <c r="D256" s="141" t="s">
        <v>1118</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5"/>
      <c r="B257" s="586"/>
      <c r="C257" s="212" t="s">
        <v>1119</v>
      </c>
      <c r="D257" s="141" t="s">
        <v>1120</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85"/>
      <c r="B258" s="586"/>
      <c r="C258" s="617" t="s">
        <v>1121</v>
      </c>
      <c r="D258" s="141" t="s">
        <v>1122</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85"/>
      <c r="B259" s="586"/>
      <c r="C259" s="664"/>
      <c r="D259" s="206" t="s">
        <v>1123</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85"/>
      <c r="B260" s="586"/>
      <c r="C260" s="664"/>
      <c r="D260" s="206" t="s">
        <v>1124</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85"/>
      <c r="B261" s="586"/>
      <c r="C261" s="664"/>
      <c r="D261" s="206" t="s">
        <v>1125</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5"/>
      <c r="B262" s="586"/>
      <c r="C262" s="664"/>
      <c r="D262" s="206" t="s">
        <v>1126</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5"/>
      <c r="B263" s="586"/>
      <c r="C263" s="664"/>
      <c r="D263" s="206" t="s">
        <v>1127</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5"/>
      <c r="B264" s="586"/>
      <c r="C264" s="664"/>
      <c r="D264" s="206" t="s">
        <v>1135</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5"/>
      <c r="B265" s="586"/>
      <c r="C265" s="664"/>
      <c r="D265" s="206" t="s">
        <v>1136</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5"/>
      <c r="B266" s="586"/>
      <c r="C266" s="664"/>
      <c r="D266" s="206" t="s">
        <v>1137</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5"/>
      <c r="B267" s="586"/>
      <c r="C267" s="664"/>
      <c r="D267" s="206" t="s">
        <v>1138</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5"/>
      <c r="B268" s="586"/>
      <c r="C268" s="664"/>
      <c r="D268" s="206" t="s">
        <v>1139</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5"/>
      <c r="B269" s="586"/>
      <c r="C269" s="664"/>
      <c r="D269" s="206" t="s">
        <v>1140</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85"/>
      <c r="B270" s="586"/>
      <c r="C270" s="664"/>
      <c r="D270" s="141" t="s">
        <v>1335</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85"/>
      <c r="B271" s="586"/>
      <c r="C271" s="664"/>
      <c r="D271" s="198" t="s">
        <v>1336</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85"/>
      <c r="B272" s="586"/>
      <c r="C272" s="664"/>
      <c r="D272" s="198" t="s">
        <v>1337</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85"/>
      <c r="B273" s="586"/>
      <c r="C273" s="664"/>
      <c r="D273" s="198" t="s">
        <v>1338</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5"/>
      <c r="B274" s="586"/>
      <c r="C274" s="664"/>
      <c r="D274" s="198" t="s">
        <v>1339</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5"/>
      <c r="B275" s="586"/>
      <c r="C275" s="664"/>
      <c r="D275" s="198" t="s">
        <v>1340</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5"/>
      <c r="B276" s="586"/>
      <c r="C276" s="664"/>
      <c r="D276" s="198" t="s">
        <v>1341</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aca="true" t="shared" si="31" ref="AA276:AA339">N276+O276+P276+Q276+R276+S276+T276+U276+V276+W276+X276+Y276-Z276</f>
        <v>0</v>
      </c>
      <c r="AC276" s="499"/>
      <c r="AD276" s="513"/>
      <c r="AE276" s="508"/>
      <c r="AF276" s="508"/>
      <c r="AG276" s="508"/>
      <c r="AH276" s="508"/>
    </row>
    <row r="277" spans="1:34" ht="15.75" customHeight="1" hidden="1">
      <c r="A277" s="585"/>
      <c r="B277" s="586"/>
      <c r="C277" s="664"/>
      <c r="D277" s="198" t="s">
        <v>1342</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31"/>
        <v>0</v>
      </c>
      <c r="AC277" s="499"/>
      <c r="AD277" s="513"/>
      <c r="AE277" s="508"/>
      <c r="AF277" s="508"/>
      <c r="AG277" s="508"/>
      <c r="AH277" s="508"/>
    </row>
    <row r="278" spans="1:34" ht="15.75" customHeight="1" hidden="1">
      <c r="A278" s="585"/>
      <c r="B278" s="586"/>
      <c r="C278" s="664"/>
      <c r="D278" s="198" t="s">
        <v>1013</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31"/>
        <v>0</v>
      </c>
      <c r="AC278" s="499"/>
      <c r="AD278" s="513"/>
      <c r="AE278" s="508"/>
      <c r="AF278" s="508"/>
      <c r="AG278" s="508"/>
      <c r="AH278" s="508"/>
    </row>
    <row r="279" spans="1:34" ht="15.75" customHeight="1" hidden="1">
      <c r="A279" s="585"/>
      <c r="B279" s="586"/>
      <c r="C279" s="664"/>
      <c r="D279" s="198" t="s">
        <v>182</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85"/>
      <c r="B280" s="586"/>
      <c r="C280" s="664"/>
      <c r="D280" s="198" t="s">
        <v>183</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31.5" customHeight="1" hidden="1">
      <c r="A281" s="585"/>
      <c r="B281" s="586"/>
      <c r="C281" s="665"/>
      <c r="D281" s="198" t="s">
        <v>184</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85"/>
      <c r="B282" s="586"/>
      <c r="C282" s="212" t="s">
        <v>185</v>
      </c>
      <c r="D282" s="141" t="s">
        <v>186</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85"/>
      <c r="B283" s="586"/>
      <c r="C283" s="212"/>
      <c r="D283" s="141" t="s">
        <v>480</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85"/>
      <c r="B284" s="586"/>
      <c r="C284" s="212"/>
      <c r="D284" s="141" t="s">
        <v>1268</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85"/>
      <c r="B285" s="586"/>
      <c r="C285" s="212"/>
      <c r="D285" s="141" t="s">
        <v>1269</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85"/>
      <c r="B286" s="586"/>
      <c r="C286" s="212"/>
      <c r="D286" s="358" t="s">
        <v>1602</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401</v>
      </c>
      <c r="AG286" s="506" t="s">
        <v>453</v>
      </c>
      <c r="AH286" s="506"/>
    </row>
    <row r="287" spans="1:34" s="362" customFormat="1" ht="31.5">
      <c r="A287" s="585"/>
      <c r="B287" s="586"/>
      <c r="C287" s="212"/>
      <c r="D287" s="363" t="s">
        <v>1603</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375403.4</v>
      </c>
      <c r="AC287" s="501"/>
      <c r="AD287" s="517">
        <v>385973</v>
      </c>
      <c r="AE287" s="506"/>
      <c r="AF287" s="506" t="s">
        <v>402</v>
      </c>
      <c r="AG287" s="506" t="s">
        <v>453</v>
      </c>
      <c r="AH287" s="506"/>
    </row>
    <row r="288" spans="1:34" s="362" customFormat="1" ht="31.5">
      <c r="A288" s="585"/>
      <c r="B288" s="586"/>
      <c r="C288" s="212"/>
      <c r="D288" s="358" t="s">
        <v>1604</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85"/>
      <c r="B289" s="586"/>
      <c r="C289" s="364"/>
      <c r="D289" s="365" t="s">
        <v>1605</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403</v>
      </c>
      <c r="AG289" s="506" t="s">
        <v>444</v>
      </c>
      <c r="AH289" s="511"/>
    </row>
    <row r="290" spans="1:34" s="366" customFormat="1" ht="30">
      <c r="A290" s="585"/>
      <c r="B290" s="586"/>
      <c r="C290" s="364"/>
      <c r="D290" s="365" t="s">
        <v>1606</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404</v>
      </c>
      <c r="AG290" s="511" t="s">
        <v>444</v>
      </c>
      <c r="AH290" s="511"/>
    </row>
    <row r="291" spans="1:34" s="362" customFormat="1" ht="47.25">
      <c r="A291" s="585"/>
      <c r="B291" s="586"/>
      <c r="C291" s="212"/>
      <c r="D291" s="367" t="s">
        <v>1405</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405</v>
      </c>
      <c r="AG291" s="506" t="s">
        <v>444</v>
      </c>
      <c r="AH291" s="506"/>
    </row>
    <row r="292" spans="1:34" s="362" customFormat="1" ht="15.75">
      <c r="A292" s="585"/>
      <c r="B292" s="586"/>
      <c r="C292" s="212"/>
      <c r="D292" s="367" t="s">
        <v>320</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19795.2</v>
      </c>
      <c r="AA292" s="407">
        <f t="shared" si="31"/>
        <v>955204.8</v>
      </c>
      <c r="AC292" s="501"/>
      <c r="AD292" s="517"/>
      <c r="AE292" s="506"/>
      <c r="AF292" s="506"/>
      <c r="AG292" s="506"/>
      <c r="AH292" s="506"/>
    </row>
    <row r="293" spans="1:34" s="362" customFormat="1" ht="15.75" hidden="1">
      <c r="A293" s="585"/>
      <c r="B293" s="586"/>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85"/>
      <c r="B294" s="586"/>
      <c r="C294" s="212"/>
      <c r="D294" s="542" t="s">
        <v>321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85"/>
      <c r="B295" s="586"/>
      <c r="C295" s="212"/>
      <c r="D295" s="542" t="s">
        <v>322</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85"/>
      <c r="B296" s="586"/>
      <c r="C296" s="212"/>
      <c r="D296" s="542" t="s">
        <v>323</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85"/>
      <c r="B297" s="586"/>
      <c r="C297" s="212"/>
      <c r="D297" s="542" t="s">
        <v>324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5"/>
      <c r="B298" s="586"/>
      <c r="C298" s="212"/>
      <c r="D298" s="542" t="s">
        <v>1179</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85"/>
      <c r="B299" s="586"/>
      <c r="C299" s="212"/>
      <c r="D299" s="542" t="s">
        <v>1180</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85"/>
      <c r="B300" s="586"/>
      <c r="C300" s="212"/>
      <c r="D300" s="542" t="s">
        <v>1181</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85"/>
      <c r="B301" s="586"/>
      <c r="C301" s="212"/>
      <c r="D301" s="542" t="s">
        <v>1182</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85"/>
      <c r="B302" s="586"/>
      <c r="C302" s="212"/>
      <c r="D302" s="542" t="s">
        <v>1183</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85"/>
      <c r="B303" s="586"/>
      <c r="C303" s="212"/>
      <c r="D303" s="542" t="s">
        <v>1184</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85"/>
      <c r="B304" s="586"/>
      <c r="C304" s="212"/>
      <c r="D304" s="542" t="s">
        <v>1185</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v>15322.8</v>
      </c>
      <c r="AA304" s="407">
        <f t="shared" si="31"/>
        <v>79677.2</v>
      </c>
      <c r="AC304" s="501"/>
      <c r="AD304" s="517"/>
      <c r="AE304" s="506"/>
      <c r="AF304" s="506"/>
      <c r="AG304" s="506"/>
      <c r="AH304" s="506"/>
    </row>
    <row r="305" spans="1:34" s="362" customFormat="1" ht="15.75">
      <c r="A305" s="585"/>
      <c r="B305" s="586"/>
      <c r="C305" s="212"/>
      <c r="D305" s="542" t="s">
        <v>1186</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85"/>
      <c r="B306" s="586"/>
      <c r="C306" s="212"/>
      <c r="D306" s="542" t="s">
        <v>1187</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95000</v>
      </c>
      <c r="AC306" s="501"/>
      <c r="AD306" s="517"/>
      <c r="AE306" s="506"/>
      <c r="AF306" s="506"/>
      <c r="AG306" s="506"/>
      <c r="AH306" s="506"/>
    </row>
    <row r="307" spans="1:34" s="362" customFormat="1" ht="47.25">
      <c r="A307" s="585"/>
      <c r="B307" s="586"/>
      <c r="C307" s="212"/>
      <c r="D307" s="359" t="s">
        <v>711</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406</v>
      </c>
      <c r="AG307" s="506" t="s">
        <v>444</v>
      </c>
      <c r="AH307" s="506"/>
    </row>
    <row r="308" spans="1:34" s="362" customFormat="1" ht="31.5">
      <c r="A308" s="585"/>
      <c r="B308" s="586"/>
      <c r="C308" s="212"/>
      <c r="D308" s="359" t="s">
        <v>904</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85"/>
      <c r="B309" s="586"/>
      <c r="C309" s="212"/>
      <c r="D309" s="359" t="s">
        <v>903</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85"/>
      <c r="B310" s="586"/>
      <c r="C310" s="212"/>
      <c r="D310" s="359" t="s">
        <v>384</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407</v>
      </c>
      <c r="AG310" s="506" t="s">
        <v>444</v>
      </c>
      <c r="AH310" s="506"/>
    </row>
    <row r="311" spans="1:34" s="362" customFormat="1" ht="47.25" hidden="1">
      <c r="A311" s="585"/>
      <c r="B311" s="586"/>
      <c r="C311" s="212"/>
      <c r="D311" s="359" t="s">
        <v>302</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85"/>
      <c r="B312" s="586"/>
      <c r="C312" s="212"/>
      <c r="D312" s="361" t="s">
        <v>1005</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85"/>
      <c r="B313" s="586"/>
      <c r="C313" s="364"/>
      <c r="D313" s="385" t="s">
        <v>2007</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408</v>
      </c>
      <c r="AG313" s="511" t="s">
        <v>453</v>
      </c>
      <c r="AH313" s="511"/>
    </row>
    <row r="314" spans="1:34" s="366" customFormat="1" ht="30">
      <c r="A314" s="585"/>
      <c r="B314" s="586"/>
      <c r="C314" s="364"/>
      <c r="D314" s="385" t="s">
        <v>2008</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409</v>
      </c>
      <c r="AG314" s="511" t="s">
        <v>444</v>
      </c>
      <c r="AH314" s="511"/>
    </row>
    <row r="315" spans="1:34" s="366" customFormat="1" ht="15.75">
      <c r="A315" s="585"/>
      <c r="B315" s="586"/>
      <c r="C315" s="364"/>
      <c r="D315" s="385" t="s">
        <v>2009</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410</v>
      </c>
      <c r="AG315" s="511" t="s">
        <v>453</v>
      </c>
      <c r="AH315" s="511"/>
    </row>
    <row r="316" spans="1:34" s="366" customFormat="1" ht="15.75">
      <c r="A316" s="585"/>
      <c r="B316" s="586"/>
      <c r="C316" s="364"/>
      <c r="D316" s="385" t="s">
        <v>157</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411</v>
      </c>
      <c r="AG316" s="511" t="s">
        <v>453</v>
      </c>
      <c r="AH316" s="511"/>
    </row>
    <row r="317" spans="1:34" s="366" customFormat="1" ht="30">
      <c r="A317" s="585"/>
      <c r="B317" s="586"/>
      <c r="C317" s="364"/>
      <c r="D317" s="385" t="s">
        <v>2010</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412</v>
      </c>
      <c r="AG317" s="511" t="s">
        <v>444</v>
      </c>
      <c r="AH317" s="511"/>
    </row>
    <row r="318" spans="1:34" s="366" customFormat="1" ht="15.75">
      <c r="A318" s="585"/>
      <c r="B318" s="586"/>
      <c r="C318" s="364"/>
      <c r="D318" s="385" t="s">
        <v>158</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413</v>
      </c>
      <c r="AG318" s="511" t="s">
        <v>453</v>
      </c>
      <c r="AH318" s="511"/>
    </row>
    <row r="319" spans="1:34" s="362" customFormat="1" ht="31.5">
      <c r="A319" s="585"/>
      <c r="B319" s="586"/>
      <c r="C319" s="212"/>
      <c r="D319" s="358" t="s">
        <v>1277</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187342.98</v>
      </c>
      <c r="AA319" s="407">
        <f t="shared" si="31"/>
        <v>1188257.02</v>
      </c>
      <c r="AC319" s="501"/>
      <c r="AD319" s="517"/>
      <c r="AE319" s="506"/>
      <c r="AF319" s="506"/>
      <c r="AG319" s="506"/>
      <c r="AH319" s="506"/>
    </row>
    <row r="320" spans="1:34" s="366" customFormat="1" ht="30">
      <c r="A320" s="585"/>
      <c r="B320" s="586"/>
      <c r="C320" s="364"/>
      <c r="D320" s="386" t="s">
        <v>1278</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414</v>
      </c>
      <c r="AG320" s="511" t="s">
        <v>444</v>
      </c>
      <c r="AH320" s="511"/>
    </row>
    <row r="321" spans="1:34" s="366" customFormat="1" ht="15.75">
      <c r="A321" s="585"/>
      <c r="B321" s="586"/>
      <c r="C321" s="364"/>
      <c r="D321" s="386" t="s">
        <v>1279</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73680+2000+13200+1637.45</f>
        <v>90517.45</v>
      </c>
      <c r="AA321" s="407">
        <f t="shared" si="31"/>
        <v>205082.55</v>
      </c>
      <c r="AC321" s="502"/>
      <c r="AD321" s="518">
        <v>295600</v>
      </c>
      <c r="AE321" s="511"/>
      <c r="AF321" s="511" t="s">
        <v>415</v>
      </c>
      <c r="AG321" s="511" t="s">
        <v>453</v>
      </c>
      <c r="AH321" s="511"/>
    </row>
    <row r="322" spans="1:34" s="366" customFormat="1" ht="15.75">
      <c r="A322" s="585"/>
      <c r="B322" s="586"/>
      <c r="C322" s="364"/>
      <c r="D322" s="386" t="s">
        <v>1280</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57000+1050+2611.78</f>
        <v>60661.78</v>
      </c>
      <c r="AA322" s="407">
        <f t="shared" si="31"/>
        <v>139338.22</v>
      </c>
      <c r="AC322" s="502"/>
      <c r="AD322" s="518">
        <v>200000</v>
      </c>
      <c r="AE322" s="511"/>
      <c r="AF322" s="511" t="s">
        <v>416</v>
      </c>
      <c r="AG322" s="511" t="s">
        <v>453</v>
      </c>
      <c r="AH322" s="511"/>
    </row>
    <row r="323" spans="1:34" s="366" customFormat="1" ht="30">
      <c r="A323" s="585"/>
      <c r="B323" s="586"/>
      <c r="C323" s="364"/>
      <c r="D323" s="386" t="s">
        <v>1312</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417</v>
      </c>
      <c r="AG323" s="511" t="s">
        <v>444</v>
      </c>
      <c r="AH323" s="511"/>
    </row>
    <row r="324" spans="1:34" s="362" customFormat="1" ht="31.5">
      <c r="A324" s="585"/>
      <c r="B324" s="586"/>
      <c r="C324" s="212"/>
      <c r="D324" s="358" t="s">
        <v>1843</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418</v>
      </c>
      <c r="AG324" s="506" t="s">
        <v>444</v>
      </c>
      <c r="AH324" s="506"/>
    </row>
    <row r="325" spans="1:34" s="362" customFormat="1" ht="31.5">
      <c r="A325" s="585"/>
      <c r="B325" s="586"/>
      <c r="C325" s="212"/>
      <c r="D325" s="14" t="s">
        <v>1459</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419</v>
      </c>
      <c r="AG325" s="506" t="s">
        <v>453</v>
      </c>
      <c r="AH325" s="506"/>
    </row>
    <row r="326" spans="1:34" s="362" customFormat="1" ht="31.5">
      <c r="A326" s="585"/>
      <c r="B326" s="586"/>
      <c r="C326" s="212"/>
      <c r="D326" s="14" t="s">
        <v>1829</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325326</v>
      </c>
      <c r="AC326" s="501"/>
      <c r="AD326" s="517">
        <v>350000</v>
      </c>
      <c r="AE326" s="506"/>
      <c r="AF326" s="506" t="s">
        <v>952</v>
      </c>
      <c r="AG326" s="506" t="s">
        <v>453</v>
      </c>
      <c r="AH326" s="506"/>
    </row>
    <row r="327" spans="1:34" s="362" customFormat="1" ht="31.5" hidden="1">
      <c r="A327" s="585"/>
      <c r="B327" s="586"/>
      <c r="C327" s="212"/>
      <c r="D327" s="358" t="s">
        <v>591</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953</v>
      </c>
      <c r="AG327" s="506" t="s">
        <v>453</v>
      </c>
      <c r="AH327" s="506"/>
    </row>
    <row r="328" spans="1:34" s="362" customFormat="1" ht="31.5">
      <c r="A328" s="585"/>
      <c r="B328" s="586"/>
      <c r="C328" s="212"/>
      <c r="D328" s="358" t="s">
        <v>592</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954</v>
      </c>
      <c r="AG328" s="506" t="s">
        <v>444</v>
      </c>
      <c r="AH328" s="506"/>
    </row>
    <row r="329" spans="1:34" s="362" customFormat="1" ht="15.75">
      <c r="A329" s="585"/>
      <c r="B329" s="586"/>
      <c r="C329" s="212"/>
      <c r="D329" s="358" t="s">
        <v>593</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85"/>
      <c r="B330" s="586"/>
      <c r="C330" s="364"/>
      <c r="D330" s="386" t="s">
        <v>594</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955</v>
      </c>
      <c r="AG330" s="511" t="s">
        <v>453</v>
      </c>
      <c r="AH330" s="511"/>
    </row>
    <row r="331" spans="1:34" s="366" customFormat="1" ht="30">
      <c r="A331" s="585"/>
      <c r="B331" s="586"/>
      <c r="C331" s="364"/>
      <c r="D331" s="386" t="s">
        <v>595</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956</v>
      </c>
      <c r="AG331" s="511" t="s">
        <v>444</v>
      </c>
      <c r="AH331" s="511"/>
    </row>
    <row r="332" spans="1:34" s="366" customFormat="1" ht="30">
      <c r="A332" s="585"/>
      <c r="B332" s="586"/>
      <c r="C332" s="364"/>
      <c r="D332" s="386" t="s">
        <v>596</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957</v>
      </c>
      <c r="AG332" s="511" t="s">
        <v>444</v>
      </c>
      <c r="AH332" s="511"/>
    </row>
    <row r="333" spans="1:34" s="366" customFormat="1" ht="30">
      <c r="A333" s="585"/>
      <c r="B333" s="586"/>
      <c r="C333" s="364"/>
      <c r="D333" s="386" t="s">
        <v>597</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958</v>
      </c>
      <c r="AG333" s="511" t="s">
        <v>444</v>
      </c>
      <c r="AH333" s="511"/>
    </row>
    <row r="334" spans="1:34" s="366" customFormat="1" ht="30">
      <c r="A334" s="585"/>
      <c r="B334" s="586"/>
      <c r="C334" s="364"/>
      <c r="D334" s="386" t="s">
        <v>2097</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959</v>
      </c>
      <c r="AG334" s="511" t="s">
        <v>444</v>
      </c>
      <c r="AH334" s="511"/>
    </row>
    <row r="335" spans="1:34" s="362" customFormat="1" ht="34.5" customHeight="1">
      <c r="A335" s="585"/>
      <c r="B335" s="586"/>
      <c r="C335" s="212"/>
      <c r="D335" s="358" t="s">
        <v>2098</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3591.7+8380.66+31928.29</f>
        <v>43900.65</v>
      </c>
      <c r="AA335" s="407">
        <f t="shared" si="31"/>
        <v>76099.35</v>
      </c>
      <c r="AC335" s="501"/>
      <c r="AD335" s="517">
        <v>120000</v>
      </c>
      <c r="AE335" s="506"/>
      <c r="AF335" s="506" t="s">
        <v>960</v>
      </c>
      <c r="AG335" s="506"/>
      <c r="AH335" s="506"/>
    </row>
    <row r="336" spans="1:34" s="362" customFormat="1" ht="31.5">
      <c r="A336" s="585"/>
      <c r="B336" s="586"/>
      <c r="C336" s="212"/>
      <c r="D336" s="358" t="s">
        <v>1830</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961</v>
      </c>
      <c r="AG336" s="506" t="s">
        <v>444</v>
      </c>
      <c r="AH336" s="506"/>
    </row>
    <row r="337" spans="1:34" s="362" customFormat="1" ht="31.5">
      <c r="A337" s="585"/>
      <c r="B337" s="586"/>
      <c r="C337" s="212"/>
      <c r="D337" s="358" t="s">
        <v>1442</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962</v>
      </c>
      <c r="AG337" s="506" t="s">
        <v>444</v>
      </c>
      <c r="AH337" s="506"/>
    </row>
    <row r="338" spans="1:34" s="362" customFormat="1" ht="31.5">
      <c r="A338" s="585"/>
      <c r="B338" s="586"/>
      <c r="C338" s="212"/>
      <c r="D338" s="358" t="s">
        <v>133</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85"/>
      <c r="B339" s="586"/>
      <c r="C339" s="212"/>
      <c r="D339" s="360" t="s">
        <v>364</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963</v>
      </c>
      <c r="AG339" s="506" t="s">
        <v>453</v>
      </c>
      <c r="AH339" s="506"/>
    </row>
    <row r="340" spans="1:34" s="362" customFormat="1" ht="15.75">
      <c r="A340" s="585"/>
      <c r="B340" s="586"/>
      <c r="C340" s="212"/>
      <c r="D340" s="359" t="s">
        <v>365</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aca="true" t="shared" si="37" ref="AA340:AA403">N340+O340+P340+Q340+R340+S340+T340+U340+V340+W340+X340+Y340-Z340</f>
        <v>1449000</v>
      </c>
      <c r="AB340" s="362" t="s">
        <v>112</v>
      </c>
      <c r="AC340" s="506"/>
      <c r="AD340" s="517">
        <v>1449000</v>
      </c>
      <c r="AE340" s="506"/>
      <c r="AF340" s="506"/>
      <c r="AG340" s="506"/>
      <c r="AH340" s="506" t="s">
        <v>964</v>
      </c>
    </row>
    <row r="341" spans="1:34" s="362" customFormat="1" ht="15.75">
      <c r="A341" s="585"/>
      <c r="B341" s="586"/>
      <c r="C341" s="212"/>
      <c r="D341" s="358" t="s">
        <v>366</v>
      </c>
      <c r="E341" s="199"/>
      <c r="F341" s="200"/>
      <c r="G341" s="199"/>
      <c r="H341" s="417"/>
      <c r="I341" s="391">
        <f>SUM(I342:I345)</f>
        <v>1866520</v>
      </c>
      <c r="J341" s="391">
        <f>SUM(J342:J345)</f>
        <v>0</v>
      </c>
      <c r="K341" s="391">
        <f>SUM(K342:K345)</f>
        <v>0</v>
      </c>
      <c r="L341" s="391">
        <f>SUM(L342:L345)</f>
        <v>0</v>
      </c>
      <c r="M341" s="391">
        <f>SUM(M342:M345)</f>
        <v>1876520</v>
      </c>
      <c r="N341" s="391">
        <f aca="true" t="shared" si="38" ref="N341:Y341">SUM(N342:N345)</f>
        <v>0</v>
      </c>
      <c r="O341" s="391">
        <f t="shared" si="38"/>
        <v>0</v>
      </c>
      <c r="P341" s="391">
        <f t="shared" si="38"/>
        <v>0</v>
      </c>
      <c r="Q341" s="391">
        <f t="shared" si="38"/>
        <v>0</v>
      </c>
      <c r="R341" s="391">
        <f t="shared" si="38"/>
        <v>18000</v>
      </c>
      <c r="S341" s="391">
        <f t="shared" si="38"/>
        <v>196926</v>
      </c>
      <c r="T341" s="391">
        <f t="shared" si="38"/>
        <v>360000</v>
      </c>
      <c r="U341" s="391">
        <f t="shared" si="38"/>
        <v>261494</v>
      </c>
      <c r="V341" s="391">
        <f t="shared" si="38"/>
        <v>190000</v>
      </c>
      <c r="W341" s="391">
        <f t="shared" si="38"/>
        <v>420050</v>
      </c>
      <c r="X341" s="391">
        <f t="shared" si="38"/>
        <v>0</v>
      </c>
      <c r="Y341" s="391">
        <f t="shared" si="38"/>
        <v>420050</v>
      </c>
      <c r="Z341" s="391">
        <f>SUM(Z342:Z345)</f>
        <v>885996.15</v>
      </c>
      <c r="AA341" s="407">
        <f t="shared" si="37"/>
        <v>980523.85</v>
      </c>
      <c r="AC341" s="501"/>
      <c r="AD341" s="517"/>
      <c r="AE341" s="506"/>
      <c r="AF341" s="506"/>
      <c r="AG341" s="506"/>
      <c r="AH341" s="506"/>
    </row>
    <row r="342" spans="1:34" s="366" customFormat="1" ht="15.75">
      <c r="A342" s="585"/>
      <c r="B342" s="586"/>
      <c r="C342" s="364"/>
      <c r="D342" s="385" t="s">
        <v>367</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7"/>
        <v>883159.1</v>
      </c>
      <c r="AC342" s="502"/>
      <c r="AD342" s="518">
        <v>122100</v>
      </c>
      <c r="AE342" s="511"/>
      <c r="AF342" s="511" t="s">
        <v>965</v>
      </c>
      <c r="AG342" s="511" t="s">
        <v>453</v>
      </c>
      <c r="AH342" s="511"/>
    </row>
    <row r="343" spans="1:34" s="366" customFormat="1" ht="30">
      <c r="A343" s="585"/>
      <c r="B343" s="586"/>
      <c r="C343" s="364"/>
      <c r="D343" s="385" t="s">
        <v>1846</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7"/>
        <v>44627.55</v>
      </c>
      <c r="AC343" s="502"/>
      <c r="AD343" s="518">
        <v>250000</v>
      </c>
      <c r="AE343" s="511"/>
      <c r="AF343" s="511" t="s">
        <v>966</v>
      </c>
      <c r="AG343" s="511" t="s">
        <v>967</v>
      </c>
      <c r="AH343" s="511"/>
    </row>
    <row r="344" spans="1:34" s="366" customFormat="1" ht="30">
      <c r="A344" s="585"/>
      <c r="B344" s="586"/>
      <c r="C344" s="364"/>
      <c r="D344" s="385" t="s">
        <v>1847</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7"/>
        <v>9734.04</v>
      </c>
      <c r="AC344" s="502"/>
      <c r="AD344" s="518">
        <v>30000</v>
      </c>
      <c r="AE344" s="511"/>
      <c r="AF344" s="511" t="s">
        <v>968</v>
      </c>
      <c r="AG344" s="511" t="s">
        <v>967</v>
      </c>
      <c r="AH344" s="511"/>
    </row>
    <row r="345" spans="1:34" s="366" customFormat="1" ht="15.75">
      <c r="A345" s="585"/>
      <c r="B345" s="586"/>
      <c r="C345" s="364"/>
      <c r="D345" s="385" t="s">
        <v>1848</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t="shared" si="37"/>
        <v>43003.16</v>
      </c>
      <c r="AC345" s="502"/>
      <c r="AD345" s="518">
        <v>586420</v>
      </c>
      <c r="AE345" s="511"/>
      <c r="AF345" s="511" t="s">
        <v>969</v>
      </c>
      <c r="AG345" s="511" t="s">
        <v>453</v>
      </c>
      <c r="AH345" s="511"/>
    </row>
    <row r="346" spans="1:34" s="362" customFormat="1" ht="31.5">
      <c r="A346" s="585"/>
      <c r="B346" s="586"/>
      <c r="C346" s="212"/>
      <c r="D346" s="360" t="s">
        <v>1141</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7"/>
        <v>78410</v>
      </c>
      <c r="AC346" s="501"/>
      <c r="AD346" s="517">
        <v>80000</v>
      </c>
      <c r="AE346" s="506"/>
      <c r="AF346" s="506" t="s">
        <v>970</v>
      </c>
      <c r="AG346" s="506" t="s">
        <v>967</v>
      </c>
      <c r="AH346" s="506"/>
    </row>
    <row r="347" spans="1:34" s="362" customFormat="1" ht="31.5">
      <c r="A347" s="585"/>
      <c r="B347" s="586"/>
      <c r="C347" s="212"/>
      <c r="D347" s="360" t="s">
        <v>1974</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7"/>
        <v>72323.6</v>
      </c>
      <c r="AC347" s="501"/>
      <c r="AD347" s="517">
        <v>80000</v>
      </c>
      <c r="AE347" s="506"/>
      <c r="AF347" s="506" t="s">
        <v>971</v>
      </c>
      <c r="AG347" s="506" t="s">
        <v>444</v>
      </c>
      <c r="AH347" s="506"/>
    </row>
    <row r="348" spans="1:34" s="362" customFormat="1" ht="31.5">
      <c r="A348" s="585"/>
      <c r="B348" s="586"/>
      <c r="C348" s="212"/>
      <c r="D348" s="360" t="s">
        <v>1142</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f>42918.4+11662.6</f>
        <v>54581</v>
      </c>
      <c r="AA348" s="407">
        <f t="shared" si="37"/>
        <v>25419</v>
      </c>
      <c r="AC348" s="501"/>
      <c r="AD348" s="517">
        <v>80000</v>
      </c>
      <c r="AE348" s="506"/>
      <c r="AF348" s="506" t="s">
        <v>972</v>
      </c>
      <c r="AG348" s="506" t="s">
        <v>444</v>
      </c>
      <c r="AH348" s="506"/>
    </row>
    <row r="349" spans="1:34" s="362" customFormat="1" ht="31.5" customHeight="1">
      <c r="A349" s="585"/>
      <c r="B349" s="586"/>
      <c r="C349" s="212"/>
      <c r="D349" s="358" t="s">
        <v>1143</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7"/>
        <v>75455</v>
      </c>
      <c r="AC349" s="501"/>
      <c r="AD349" s="517">
        <v>77000</v>
      </c>
      <c r="AE349" s="506"/>
      <c r="AF349" s="506" t="s">
        <v>973</v>
      </c>
      <c r="AG349" s="506" t="s">
        <v>444</v>
      </c>
      <c r="AH349" s="506"/>
    </row>
    <row r="350" spans="1:34" s="362" customFormat="1" ht="15.75">
      <c r="A350" s="585"/>
      <c r="B350" s="586"/>
      <c r="C350" s="212"/>
      <c r="D350" s="361" t="s">
        <v>1428</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746803.65</v>
      </c>
      <c r="AA350" s="407">
        <f t="shared" si="37"/>
        <v>1046656.75</v>
      </c>
      <c r="AC350" s="501"/>
      <c r="AD350" s="517"/>
      <c r="AE350" s="506"/>
      <c r="AF350" s="506"/>
      <c r="AG350" s="506"/>
      <c r="AH350" s="506"/>
    </row>
    <row r="351" spans="1:34" s="366" customFormat="1" ht="15.75">
      <c r="A351" s="585"/>
      <c r="B351" s="586"/>
      <c r="C351" s="364"/>
      <c r="D351" s="385" t="s">
        <v>1144</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7"/>
        <v>597471.48</v>
      </c>
      <c r="AC351" s="502"/>
      <c r="AD351" s="518">
        <v>783150</v>
      </c>
      <c r="AE351" s="511"/>
      <c r="AF351" s="511" t="s">
        <v>974</v>
      </c>
      <c r="AG351" s="511" t="s">
        <v>453</v>
      </c>
      <c r="AH351" s="511"/>
    </row>
    <row r="352" spans="1:34" s="366" customFormat="1" ht="15.75">
      <c r="A352" s="585"/>
      <c r="B352" s="586"/>
      <c r="C352" s="364"/>
      <c r="D352" s="385" t="s">
        <v>27</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79830+82238.4+93740.4+10291.2+4000</f>
        <v>270100</v>
      </c>
      <c r="AA352" s="407">
        <f t="shared" si="37"/>
        <v>300</v>
      </c>
      <c r="AC352" s="502"/>
      <c r="AD352" s="518">
        <v>270400</v>
      </c>
      <c r="AE352" s="511"/>
      <c r="AF352" s="511" t="s">
        <v>975</v>
      </c>
      <c r="AG352" s="511" t="s">
        <v>453</v>
      </c>
      <c r="AH352" s="511"/>
    </row>
    <row r="353" spans="1:34" s="366" customFormat="1" ht="45">
      <c r="A353" s="585"/>
      <c r="B353" s="586"/>
      <c r="C353" s="364"/>
      <c r="D353" s="385" t="s">
        <v>28</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4569.6+5269.47+10662.4+75500+133000</f>
        <v>229001.47</v>
      </c>
      <c r="AA353" s="407">
        <f t="shared" si="37"/>
        <v>195998.53</v>
      </c>
      <c r="AC353" s="502"/>
      <c r="AD353" s="518">
        <v>150000</v>
      </c>
      <c r="AE353" s="511"/>
      <c r="AF353" s="511" t="s">
        <v>629</v>
      </c>
      <c r="AG353" s="511" t="s">
        <v>444</v>
      </c>
      <c r="AH353" s="511"/>
    </row>
    <row r="354" spans="1:34" s="366" customFormat="1" ht="45">
      <c r="A354" s="585"/>
      <c r="B354" s="586"/>
      <c r="C354" s="364"/>
      <c r="D354" s="385" t="s">
        <v>571</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7"/>
        <v>214980.11</v>
      </c>
      <c r="AC354" s="502"/>
      <c r="AD354" s="518">
        <v>250000</v>
      </c>
      <c r="AE354" s="511"/>
      <c r="AF354" s="511" t="s">
        <v>630</v>
      </c>
      <c r="AG354" s="511" t="s">
        <v>444</v>
      </c>
      <c r="AH354" s="511"/>
    </row>
    <row r="355" spans="1:34" s="366" customFormat="1" ht="30">
      <c r="A355" s="585"/>
      <c r="B355" s="586"/>
      <c r="C355" s="364"/>
      <c r="D355" s="385" t="s">
        <v>572</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7"/>
        <v>14720.03</v>
      </c>
      <c r="AC355" s="502"/>
      <c r="AD355" s="518">
        <v>45000</v>
      </c>
      <c r="AE355" s="511"/>
      <c r="AF355" s="511" t="s">
        <v>631</v>
      </c>
      <c r="AG355" s="511" t="s">
        <v>444</v>
      </c>
      <c r="AH355" s="511"/>
    </row>
    <row r="356" spans="1:34" s="366" customFormat="1" ht="15.75">
      <c r="A356" s="585"/>
      <c r="B356" s="586"/>
      <c r="C356" s="364"/>
      <c r="D356" s="385" t="s">
        <v>573</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v>21723.8</v>
      </c>
      <c r="AA356" s="407">
        <f t="shared" si="37"/>
        <v>23186.6</v>
      </c>
      <c r="AC356" s="502"/>
      <c r="AD356" s="518">
        <v>44910</v>
      </c>
      <c r="AE356" s="511"/>
      <c r="AF356" s="511" t="s">
        <v>632</v>
      </c>
      <c r="AG356" s="511" t="s">
        <v>453</v>
      </c>
      <c r="AH356" s="511"/>
    </row>
    <row r="357" spans="1:34" s="362" customFormat="1" ht="31.5">
      <c r="A357" s="585"/>
      <c r="B357" s="586"/>
      <c r="C357" s="212"/>
      <c r="D357" s="359" t="s">
        <v>1363</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7"/>
        <v>0</v>
      </c>
      <c r="AC357" s="501"/>
      <c r="AD357" s="517">
        <v>52000</v>
      </c>
      <c r="AE357" s="506"/>
      <c r="AF357" s="506"/>
      <c r="AG357" s="506"/>
      <c r="AH357" s="506"/>
    </row>
    <row r="358" spans="1:34" s="362" customFormat="1" ht="31.5">
      <c r="A358" s="585"/>
      <c r="B358" s="586"/>
      <c r="C358" s="212"/>
      <c r="D358" s="359" t="s">
        <v>1364</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7"/>
        <v>7000</v>
      </c>
      <c r="AC358" s="501"/>
      <c r="AD358" s="517">
        <v>7000</v>
      </c>
      <c r="AE358" s="506"/>
      <c r="AF358" s="506"/>
      <c r="AG358" s="506"/>
      <c r="AH358" s="506"/>
    </row>
    <row r="359" spans="1:34" s="362" customFormat="1" ht="15.75">
      <c r="A359" s="585"/>
      <c r="B359" s="586"/>
      <c r="C359" s="212"/>
      <c r="D359" s="13" t="s">
        <v>127</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7"/>
        <v>60074.73</v>
      </c>
      <c r="AC359" s="501"/>
      <c r="AD359" s="517"/>
      <c r="AE359" s="506"/>
      <c r="AF359" s="506"/>
      <c r="AG359" s="506"/>
      <c r="AH359" s="506"/>
    </row>
    <row r="360" spans="1:34" s="366" customFormat="1" ht="30">
      <c r="A360" s="585"/>
      <c r="B360" s="586"/>
      <c r="C360" s="364"/>
      <c r="D360" s="384" t="s">
        <v>1365</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7"/>
        <v>17332.26</v>
      </c>
      <c r="AC360" s="502"/>
      <c r="AD360" s="518">
        <v>28000</v>
      </c>
      <c r="AE360" s="511"/>
      <c r="AF360" s="511" t="s">
        <v>633</v>
      </c>
      <c r="AG360" s="511" t="s">
        <v>444</v>
      </c>
      <c r="AH360" s="511"/>
    </row>
    <row r="361" spans="1:34" s="366" customFormat="1" ht="30">
      <c r="A361" s="585"/>
      <c r="B361" s="586"/>
      <c r="C361" s="364"/>
      <c r="D361" s="385" t="s">
        <v>1366</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7"/>
        <v>31786.74</v>
      </c>
      <c r="AC361" s="502"/>
      <c r="AD361" s="518">
        <v>43000</v>
      </c>
      <c r="AE361" s="511"/>
      <c r="AF361" s="511" t="s">
        <v>634</v>
      </c>
      <c r="AG361" s="511" t="s">
        <v>444</v>
      </c>
      <c r="AH361" s="511"/>
    </row>
    <row r="362" spans="1:34" s="366" customFormat="1" ht="30">
      <c r="A362" s="585"/>
      <c r="B362" s="586"/>
      <c r="C362" s="364"/>
      <c r="D362" s="384" t="s">
        <v>1367</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7"/>
        <v>10955.73</v>
      </c>
      <c r="AC362" s="502"/>
      <c r="AD362" s="518">
        <v>21000</v>
      </c>
      <c r="AE362" s="511"/>
      <c r="AF362" s="511" t="s">
        <v>635</v>
      </c>
      <c r="AG362" s="511" t="s">
        <v>444</v>
      </c>
      <c r="AH362" s="511"/>
    </row>
    <row r="363" spans="1:34" s="362" customFormat="1" ht="15.75" hidden="1">
      <c r="A363" s="585"/>
      <c r="B363" s="586"/>
      <c r="C363" s="212"/>
      <c r="D363" s="358" t="s">
        <v>1558</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7"/>
        <v>0</v>
      </c>
      <c r="AC363" s="501"/>
      <c r="AD363" s="517"/>
      <c r="AE363" s="506"/>
      <c r="AF363" s="506"/>
      <c r="AG363" s="506"/>
      <c r="AH363" s="506"/>
    </row>
    <row r="364" spans="1:34" s="362" customFormat="1" ht="18.75" customHeight="1">
      <c r="A364" s="585"/>
      <c r="B364" s="586"/>
      <c r="C364" s="212"/>
      <c r="D364" s="358" t="s">
        <v>1884</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7"/>
        <v>25000</v>
      </c>
      <c r="AC364" s="501"/>
      <c r="AD364" s="517"/>
      <c r="AE364" s="506"/>
      <c r="AF364" s="506"/>
      <c r="AG364" s="506"/>
      <c r="AH364" s="506"/>
    </row>
    <row r="365" spans="1:34" s="362" customFormat="1" ht="18.75" customHeight="1">
      <c r="A365" s="581" t="s">
        <v>800</v>
      </c>
      <c r="B365" s="605" t="s">
        <v>1885</v>
      </c>
      <c r="C365" s="212"/>
      <c r="D365" s="368" t="s">
        <v>1731</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7"/>
        <v>1000000</v>
      </c>
      <c r="AC365" s="501"/>
      <c r="AD365" s="517"/>
      <c r="AE365" s="506"/>
      <c r="AF365" s="506"/>
      <c r="AG365" s="506"/>
      <c r="AH365" s="506"/>
    </row>
    <row r="366" spans="1:34" s="362" customFormat="1" ht="31.5">
      <c r="A366" s="583"/>
      <c r="B366" s="606"/>
      <c r="C366" s="212"/>
      <c r="D366" s="358" t="s">
        <v>588</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7"/>
        <v>1000000</v>
      </c>
      <c r="AC366" s="501"/>
      <c r="AD366" s="517">
        <v>1000000</v>
      </c>
      <c r="AE366" s="506"/>
      <c r="AF366" s="506"/>
      <c r="AG366" s="506"/>
      <c r="AH366" s="506"/>
    </row>
    <row r="367" spans="1:62" s="28" customFormat="1" ht="15.75">
      <c r="A367" s="581" t="s">
        <v>356</v>
      </c>
      <c r="B367" s="605" t="s">
        <v>567</v>
      </c>
      <c r="C367" s="215"/>
      <c r="D367" s="136" t="s">
        <v>1731</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7"/>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582"/>
      <c r="B368" s="607"/>
      <c r="C368" s="212" t="s">
        <v>568</v>
      </c>
      <c r="D368" s="141" t="s">
        <v>759</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7"/>
        <v>0</v>
      </c>
      <c r="AC368" s="499"/>
      <c r="AD368" s="513"/>
      <c r="AE368" s="508"/>
      <c r="AF368" s="508"/>
      <c r="AG368" s="508"/>
      <c r="AH368" s="508"/>
    </row>
    <row r="369" spans="1:34" s="45" customFormat="1" ht="71.25" customHeight="1">
      <c r="A369" s="582"/>
      <c r="B369" s="607"/>
      <c r="C369" s="212" t="s">
        <v>1925</v>
      </c>
      <c r="D369" s="141" t="s">
        <v>760</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7"/>
        <v>0</v>
      </c>
      <c r="AC369" s="499"/>
      <c r="AD369" s="513">
        <v>652</v>
      </c>
      <c r="AE369" s="508"/>
      <c r="AF369" s="508"/>
      <c r="AG369" s="508"/>
      <c r="AH369" s="508"/>
    </row>
    <row r="370" spans="1:34" s="45" customFormat="1" ht="31.5" hidden="1">
      <c r="A370" s="582"/>
      <c r="B370" s="607"/>
      <c r="C370" s="617"/>
      <c r="D370" s="141" t="s">
        <v>761</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7"/>
        <v>0</v>
      </c>
      <c r="AC370" s="499"/>
      <c r="AD370" s="513"/>
      <c r="AE370" s="508"/>
      <c r="AF370" s="508"/>
      <c r="AG370" s="508"/>
      <c r="AH370" s="508"/>
    </row>
    <row r="371" spans="1:34" s="45" customFormat="1" ht="31.5" hidden="1">
      <c r="A371" s="645"/>
      <c r="B371" s="645"/>
      <c r="C371" s="619"/>
      <c r="D371" s="198" t="s">
        <v>1023</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62" s="28" customFormat="1" ht="15.75">
      <c r="A372" s="581" t="s">
        <v>357</v>
      </c>
      <c r="B372" s="605" t="s">
        <v>1024</v>
      </c>
      <c r="C372" s="215"/>
      <c r="D372" s="136" t="s">
        <v>1731</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7"/>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582"/>
      <c r="B373" s="607"/>
      <c r="C373" s="212" t="s">
        <v>314</v>
      </c>
      <c r="D373" s="141" t="s">
        <v>1975</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customHeight="1">
      <c r="A374" s="582"/>
      <c r="B374" s="607"/>
      <c r="C374" s="212"/>
      <c r="D374" s="141" t="s">
        <v>132</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7"/>
        <v>30000</v>
      </c>
      <c r="AC374" s="499"/>
      <c r="AD374" s="513"/>
      <c r="AE374" s="508"/>
      <c r="AF374" s="508"/>
      <c r="AG374" s="508"/>
      <c r="AH374" s="508"/>
    </row>
    <row r="375" spans="1:34" s="45" customFormat="1" ht="30" customHeight="1" hidden="1">
      <c r="A375" s="645"/>
      <c r="B375" s="645"/>
      <c r="C375" s="212" t="s">
        <v>1976</v>
      </c>
      <c r="D375" s="141" t="s">
        <v>1565</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7"/>
        <v>0</v>
      </c>
      <c r="AC375" s="499"/>
      <c r="AD375" s="513"/>
      <c r="AE375" s="508"/>
      <c r="AF375" s="508"/>
      <c r="AG375" s="508"/>
      <c r="AH375" s="508"/>
    </row>
    <row r="376" spans="1:62" s="28" customFormat="1" ht="15.75">
      <c r="A376" s="581" t="s">
        <v>358</v>
      </c>
      <c r="B376" s="605" t="s">
        <v>1566</v>
      </c>
      <c r="C376" s="215"/>
      <c r="D376" s="136" t="s">
        <v>1731</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7"/>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3"/>
      <c r="B377" s="606"/>
      <c r="C377" s="212" t="s">
        <v>159</v>
      </c>
      <c r="D377" s="141" t="s">
        <v>589</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7"/>
        <v>106000</v>
      </c>
      <c r="AC377" s="499"/>
      <c r="AD377" s="513">
        <v>136000</v>
      </c>
      <c r="AE377" s="508"/>
      <c r="AF377" s="508"/>
      <c r="AG377" s="508"/>
      <c r="AH377" s="507" t="s">
        <v>964</v>
      </c>
    </row>
    <row r="378" spans="1:34" s="45" customFormat="1" ht="15.75" hidden="1">
      <c r="A378" s="581" t="s">
        <v>905</v>
      </c>
      <c r="B378" s="605" t="s">
        <v>1201</v>
      </c>
      <c r="C378" s="212"/>
      <c r="D378" s="136" t="s">
        <v>1731</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7"/>
        <v>0</v>
      </c>
      <c r="AC378" s="499"/>
      <c r="AD378" s="513"/>
      <c r="AE378" s="508"/>
      <c r="AF378" s="508"/>
      <c r="AG378" s="508"/>
      <c r="AH378" s="508"/>
    </row>
    <row r="379" spans="1:34" s="45" customFormat="1" ht="47.25" hidden="1">
      <c r="A379" s="583"/>
      <c r="B379" s="606"/>
      <c r="C379" s="212"/>
      <c r="D379" s="141" t="s">
        <v>380</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7"/>
        <v>0</v>
      </c>
      <c r="AC379" s="499"/>
      <c r="AD379" s="513"/>
      <c r="AE379" s="508"/>
      <c r="AF379" s="508"/>
      <c r="AG379" s="508"/>
      <c r="AH379" s="508"/>
    </row>
    <row r="380" spans="1:34" s="45" customFormat="1" ht="15.75">
      <c r="A380" s="581" t="s">
        <v>359</v>
      </c>
      <c r="B380" s="605" t="s">
        <v>1725</v>
      </c>
      <c r="C380" s="212"/>
      <c r="D380" s="136" t="s">
        <v>1731</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7"/>
        <v>109146.02</v>
      </c>
      <c r="AC380" s="499"/>
      <c r="AD380" s="513"/>
      <c r="AE380" s="508"/>
      <c r="AF380" s="508"/>
      <c r="AG380" s="508"/>
      <c r="AH380" s="508"/>
    </row>
    <row r="381" spans="1:34" s="45" customFormat="1" ht="31.5" customHeight="1">
      <c r="A381" s="582"/>
      <c r="B381" s="607"/>
      <c r="C381" s="212" t="s">
        <v>714</v>
      </c>
      <c r="D381" s="141" t="s">
        <v>715</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7"/>
        <v>109146.02</v>
      </c>
      <c r="AC381" s="499"/>
      <c r="AD381" s="513">
        <v>109146.02</v>
      </c>
      <c r="AE381" s="508"/>
      <c r="AF381" s="508"/>
      <c r="AG381" s="508"/>
      <c r="AH381" s="508"/>
    </row>
    <row r="382" spans="1:34" s="45" customFormat="1" ht="31.5" customHeight="1" hidden="1">
      <c r="A382" s="583"/>
      <c r="B382" s="606"/>
      <c r="C382" s="212"/>
      <c r="D382" s="141" t="s">
        <v>2012</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7"/>
        <v>0</v>
      </c>
      <c r="AC382" s="499"/>
      <c r="AD382" s="513"/>
      <c r="AE382" s="508"/>
      <c r="AF382" s="508"/>
      <c r="AG382" s="508"/>
      <c r="AH382" s="508"/>
    </row>
    <row r="383" spans="1:34" s="30" customFormat="1" ht="15.75">
      <c r="A383" s="581" t="s">
        <v>1734</v>
      </c>
      <c r="B383" s="605" t="s">
        <v>2002</v>
      </c>
      <c r="C383" s="135"/>
      <c r="D383" s="136" t="s">
        <v>2013</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7"/>
        <v>142227.63</v>
      </c>
      <c r="AC383" s="59"/>
      <c r="AD383" s="514"/>
      <c r="AE383" s="509"/>
      <c r="AF383" s="509"/>
      <c r="AG383" s="509"/>
      <c r="AH383" s="509"/>
    </row>
    <row r="384" spans="1:34" s="45" customFormat="1" ht="31.5" hidden="1">
      <c r="A384" s="582"/>
      <c r="B384" s="607"/>
      <c r="C384" s="167" t="s">
        <v>2014</v>
      </c>
      <c r="D384" s="141" t="s">
        <v>1532</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7"/>
        <v>0</v>
      </c>
      <c r="AC384" s="499"/>
      <c r="AD384" s="513"/>
      <c r="AE384" s="508"/>
      <c r="AF384" s="508"/>
      <c r="AG384" s="508"/>
      <c r="AH384" s="508"/>
    </row>
    <row r="385" spans="1:34" s="45" customFormat="1" ht="31.5" hidden="1">
      <c r="A385" s="582"/>
      <c r="B385" s="607"/>
      <c r="C385" s="167" t="s">
        <v>159</v>
      </c>
      <c r="D385" s="141" t="s">
        <v>353</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45" customFormat="1" ht="47.25">
      <c r="A386" s="582"/>
      <c r="B386" s="607"/>
      <c r="C386" s="167" t="s">
        <v>1758</v>
      </c>
      <c r="D386" s="141" t="s">
        <v>2125</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7"/>
        <v>0</v>
      </c>
      <c r="AC386" s="499"/>
      <c r="AD386" s="513">
        <v>170190.6</v>
      </c>
      <c r="AE386" s="508"/>
      <c r="AF386" s="508"/>
      <c r="AG386" s="508"/>
      <c r="AH386" s="508"/>
    </row>
    <row r="387" spans="1:34" s="45" customFormat="1" ht="31.5">
      <c r="A387" s="582"/>
      <c r="B387" s="607"/>
      <c r="C387" s="167" t="s">
        <v>1514</v>
      </c>
      <c r="D387" s="141" t="s">
        <v>590</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7"/>
        <v>142227.63</v>
      </c>
      <c r="AC387" s="499"/>
      <c r="AD387" s="513">
        <v>300000</v>
      </c>
      <c r="AE387" s="508"/>
      <c r="AF387" s="507" t="s">
        <v>636</v>
      </c>
      <c r="AG387" s="507" t="s">
        <v>444</v>
      </c>
      <c r="AH387" s="508"/>
    </row>
    <row r="388" spans="1:34" s="30" customFormat="1" ht="15.75" customHeight="1">
      <c r="A388" s="157" t="s">
        <v>1772</v>
      </c>
      <c r="B388" s="166" t="s">
        <v>865</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445124.23</v>
      </c>
      <c r="AA388" s="407">
        <f t="shared" si="37"/>
        <v>696913.97</v>
      </c>
      <c r="AC388" s="59"/>
      <c r="AD388" s="514"/>
      <c r="AE388" s="509"/>
      <c r="AF388" s="509"/>
      <c r="AG388" s="509"/>
      <c r="AH388" s="509"/>
    </row>
    <row r="389" spans="1:62" s="28" customFormat="1" ht="15.75">
      <c r="A389" s="581" t="s">
        <v>2127</v>
      </c>
      <c r="B389" s="605" t="s">
        <v>1328</v>
      </c>
      <c r="C389" s="135"/>
      <c r="D389" s="136" t="s">
        <v>1731</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220470.29</v>
      </c>
      <c r="AA389" s="407">
        <f t="shared" si="37"/>
        <v>262479.71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582"/>
      <c r="B390" s="607"/>
      <c r="C390" s="135" t="s">
        <v>159</v>
      </c>
      <c r="D390" s="359" t="s">
        <v>1977</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7"/>
        <v>89000</v>
      </c>
      <c r="AC390" s="503"/>
      <c r="AD390" s="512">
        <v>151000</v>
      </c>
      <c r="AE390" s="507"/>
      <c r="AF390" s="507" t="s">
        <v>637</v>
      </c>
      <c r="AG390" s="507"/>
      <c r="AH390" s="507"/>
    </row>
    <row r="391" spans="1:34" s="369" customFormat="1" ht="31.5">
      <c r="A391" s="582"/>
      <c r="B391" s="607"/>
      <c r="C391" s="135"/>
      <c r="D391" s="359" t="s">
        <v>1978</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7"/>
        <v>1425</v>
      </c>
      <c r="AC391" s="503"/>
      <c r="AD391" s="512">
        <v>15000</v>
      </c>
      <c r="AE391" s="507"/>
      <c r="AF391" s="507"/>
      <c r="AG391" s="507"/>
      <c r="AH391" s="507"/>
    </row>
    <row r="392" spans="1:34" s="369" customFormat="1" ht="31.5">
      <c r="A392" s="582"/>
      <c r="B392" s="607"/>
      <c r="C392" s="135"/>
      <c r="D392" s="358" t="s">
        <v>1979</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7"/>
        <v>19706.61</v>
      </c>
      <c r="AC392" s="503"/>
      <c r="AD392" s="512">
        <v>25000</v>
      </c>
      <c r="AE392" s="507"/>
      <c r="AF392" s="507" t="s">
        <v>638</v>
      </c>
      <c r="AG392" s="507" t="s">
        <v>444</v>
      </c>
      <c r="AH392" s="507"/>
    </row>
    <row r="393" spans="1:34" s="369" customFormat="1" ht="31.5">
      <c r="A393" s="582"/>
      <c r="B393" s="607"/>
      <c r="C393" s="135"/>
      <c r="D393" s="358" t="s">
        <v>707</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7"/>
        <v>47872.07</v>
      </c>
      <c r="AC393" s="503"/>
      <c r="AD393" s="512">
        <v>60000</v>
      </c>
      <c r="AE393" s="507"/>
      <c r="AF393" s="507" t="s">
        <v>639</v>
      </c>
      <c r="AG393" s="507" t="s">
        <v>444</v>
      </c>
      <c r="AH393" s="507"/>
    </row>
    <row r="394" spans="1:34" s="369" customFormat="1" ht="15.75">
      <c r="A394" s="582"/>
      <c r="B394" s="607"/>
      <c r="C394" s="135"/>
      <c r="D394" s="359" t="s">
        <v>1040</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7"/>
        <v>42817.03</v>
      </c>
      <c r="AC394" s="503"/>
      <c r="AD394" s="512">
        <v>75000</v>
      </c>
      <c r="AE394" s="507"/>
      <c r="AF394" s="507" t="s">
        <v>640</v>
      </c>
      <c r="AG394" s="507" t="s">
        <v>444</v>
      </c>
      <c r="AH394" s="507"/>
    </row>
    <row r="395" spans="1:34" s="369" customFormat="1" ht="25.5">
      <c r="A395" s="582"/>
      <c r="B395" s="607"/>
      <c r="C395" s="135"/>
      <c r="D395" s="359" t="s">
        <v>1041</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f>21687.6+50603.4</f>
        <v>72291</v>
      </c>
      <c r="AA395" s="407">
        <f t="shared" si="37"/>
        <v>12659</v>
      </c>
      <c r="AC395" s="503"/>
      <c r="AD395" s="512">
        <v>84950</v>
      </c>
      <c r="AE395" s="507"/>
      <c r="AF395" s="507" t="s">
        <v>641</v>
      </c>
      <c r="AG395" s="507" t="s">
        <v>642</v>
      </c>
      <c r="AH395" s="507"/>
    </row>
    <row r="396" spans="1:34" s="369" customFormat="1" ht="31.5">
      <c r="A396" s="583"/>
      <c r="B396" s="606"/>
      <c r="C396" s="135" t="s">
        <v>624</v>
      </c>
      <c r="D396" s="359" t="s">
        <v>1425</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7"/>
        <v>49000</v>
      </c>
      <c r="AC396" s="503"/>
      <c r="AD396" s="512"/>
      <c r="AE396" s="507"/>
      <c r="AF396" s="507"/>
      <c r="AG396" s="507"/>
      <c r="AH396" s="507" t="s">
        <v>964</v>
      </c>
    </row>
    <row r="397" spans="1:34" s="30" customFormat="1" ht="15.75">
      <c r="A397" s="581" t="s">
        <v>204</v>
      </c>
      <c r="B397" s="605" t="s">
        <v>1773</v>
      </c>
      <c r="C397" s="167"/>
      <c r="D397" s="216" t="s">
        <v>1731</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7"/>
        <v>0</v>
      </c>
      <c r="AC397" s="59"/>
      <c r="AD397" s="512"/>
      <c r="AE397" s="507"/>
      <c r="AF397" s="507"/>
      <c r="AG397" s="507"/>
      <c r="AH397" s="507"/>
    </row>
    <row r="398" spans="1:34" s="30" customFormat="1" ht="31.5">
      <c r="A398" s="582"/>
      <c r="B398" s="607"/>
      <c r="C398" s="167" t="s">
        <v>626</v>
      </c>
      <c r="D398" s="217" t="s">
        <v>1426</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7"/>
        <v>0</v>
      </c>
      <c r="AC398" s="59"/>
      <c r="AD398" s="512">
        <v>30000</v>
      </c>
      <c r="AE398" s="507"/>
      <c r="AF398" s="507"/>
      <c r="AG398" s="507"/>
      <c r="AH398" s="507"/>
    </row>
    <row r="399" spans="1:34" s="30" customFormat="1" ht="31.5" hidden="1">
      <c r="A399" s="582"/>
      <c r="B399" s="607"/>
      <c r="C399" s="167" t="s">
        <v>1359</v>
      </c>
      <c r="D399" s="217" t="s">
        <v>814</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7"/>
        <v>0</v>
      </c>
      <c r="AC399" s="59"/>
      <c r="AD399" s="512"/>
      <c r="AE399" s="507"/>
      <c r="AF399" s="507"/>
      <c r="AG399" s="507"/>
      <c r="AH399" s="507"/>
    </row>
    <row r="400" spans="1:34" s="30" customFormat="1" ht="31.5" hidden="1">
      <c r="A400" s="582"/>
      <c r="B400" s="607"/>
      <c r="C400" s="167" t="s">
        <v>159</v>
      </c>
      <c r="D400" s="217" t="s">
        <v>815</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7"/>
        <v>0</v>
      </c>
      <c r="AC400" s="59"/>
      <c r="AD400" s="512"/>
      <c r="AE400" s="507"/>
      <c r="AF400" s="507"/>
      <c r="AG400" s="507"/>
      <c r="AH400" s="507"/>
    </row>
    <row r="401" spans="1:34" s="30" customFormat="1" ht="31.5" hidden="1">
      <c r="A401" s="582"/>
      <c r="B401" s="607"/>
      <c r="C401" s="167" t="s">
        <v>816</v>
      </c>
      <c r="D401" s="217" t="s">
        <v>734</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7"/>
        <v>0</v>
      </c>
      <c r="AC401" s="59"/>
      <c r="AD401" s="512"/>
      <c r="AE401" s="507"/>
      <c r="AF401" s="507"/>
      <c r="AG401" s="507"/>
      <c r="AH401" s="507"/>
    </row>
    <row r="402" spans="1:34" s="30" customFormat="1" ht="15.75" hidden="1">
      <c r="A402" s="645"/>
      <c r="B402" s="645"/>
      <c r="C402" s="167"/>
      <c r="D402" s="217" t="s">
        <v>1205</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40" customFormat="1" ht="15.75" customHeight="1">
      <c r="A403" s="581" t="s">
        <v>1206</v>
      </c>
      <c r="B403" s="605" t="s">
        <v>1774</v>
      </c>
      <c r="C403" s="195"/>
      <c r="D403" s="136" t="s">
        <v>1731</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7"/>
        <v>434434.26</v>
      </c>
      <c r="AC403" s="498"/>
      <c r="AD403" s="512"/>
      <c r="AE403" s="507"/>
      <c r="AF403" s="507"/>
      <c r="AG403" s="507"/>
      <c r="AH403" s="507"/>
    </row>
    <row r="404" spans="1:34" s="40" customFormat="1" ht="15.75" customHeight="1" hidden="1">
      <c r="A404" s="582"/>
      <c r="B404" s="607"/>
      <c r="C404" s="167" t="s">
        <v>94</v>
      </c>
      <c r="D404" s="217" t="s">
        <v>86</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aca="true" t="shared" si="52" ref="AA404:AA467">N404+O404+P404+Q404+R404+S404+T404+U404+V404+W404+X404+Y404-Z404</f>
        <v>0</v>
      </c>
      <c r="AC404" s="498"/>
      <c r="AD404" s="512"/>
      <c r="AE404" s="507"/>
      <c r="AF404" s="507"/>
      <c r="AG404" s="507"/>
      <c r="AH404" s="507"/>
    </row>
    <row r="405" spans="1:34" s="40" customFormat="1" ht="15.75" customHeight="1" hidden="1">
      <c r="A405" s="582"/>
      <c r="B405" s="607"/>
      <c r="C405" s="167" t="s">
        <v>1514</v>
      </c>
      <c r="D405" s="217" t="s">
        <v>87</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52"/>
        <v>0</v>
      </c>
      <c r="AC405" s="498"/>
      <c r="AD405" s="512"/>
      <c r="AE405" s="507"/>
      <c r="AF405" s="507"/>
      <c r="AG405" s="507"/>
      <c r="AH405" s="507"/>
    </row>
    <row r="406" spans="1:34" s="40" customFormat="1" ht="35.25" customHeight="1">
      <c r="A406" s="582"/>
      <c r="B406" s="607"/>
      <c r="C406" s="167" t="s">
        <v>622</v>
      </c>
      <c r="D406" s="217" t="s">
        <v>1742</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52"/>
        <v>0</v>
      </c>
      <c r="AC406" s="498"/>
      <c r="AD406" s="512">
        <v>63420.24</v>
      </c>
      <c r="AE406" s="507"/>
      <c r="AF406" s="507"/>
      <c r="AG406" s="507"/>
      <c r="AH406" s="507"/>
    </row>
    <row r="407" spans="1:34" s="40" customFormat="1" ht="31.5">
      <c r="A407" s="582"/>
      <c r="B407" s="607"/>
      <c r="C407" s="167" t="s">
        <v>621</v>
      </c>
      <c r="D407" s="217" t="s">
        <v>1507</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52"/>
        <v>0</v>
      </c>
      <c r="AC407" s="498"/>
      <c r="AD407" s="512">
        <v>1500</v>
      </c>
      <c r="AE407" s="507"/>
      <c r="AF407" s="507"/>
      <c r="AG407" s="507"/>
      <c r="AH407" s="507"/>
    </row>
    <row r="408" spans="1:34" s="362" customFormat="1" ht="31.5">
      <c r="A408" s="582"/>
      <c r="B408" s="607"/>
      <c r="C408" s="167" t="s">
        <v>260</v>
      </c>
      <c r="D408" s="359" t="s">
        <v>701</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52"/>
        <v>0</v>
      </c>
      <c r="AC408" s="501"/>
      <c r="AD408" s="512">
        <v>60000</v>
      </c>
      <c r="AE408" s="507">
        <v>24000</v>
      </c>
      <c r="AF408" s="507" t="s">
        <v>643</v>
      </c>
      <c r="AG408" s="507"/>
      <c r="AH408" s="507"/>
    </row>
    <row r="409" spans="1:34" s="362" customFormat="1" ht="47.25">
      <c r="A409" s="582"/>
      <c r="B409" s="607"/>
      <c r="C409" s="167" t="s">
        <v>262</v>
      </c>
      <c r="D409" s="359" t="s">
        <v>1025</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t="shared" si="52"/>
        <v>31000</v>
      </c>
      <c r="AC409" s="501"/>
      <c r="AD409" s="512">
        <v>31000</v>
      </c>
      <c r="AE409" s="507"/>
      <c r="AF409" s="507"/>
      <c r="AG409" s="507"/>
      <c r="AH409" s="507" t="s">
        <v>964</v>
      </c>
    </row>
    <row r="410" spans="1:34" s="362" customFormat="1" ht="31.5">
      <c r="A410" s="582"/>
      <c r="B410" s="607"/>
      <c r="C410" s="167"/>
      <c r="D410" s="358" t="s">
        <v>876</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644</v>
      </c>
      <c r="AG410" s="507" t="s">
        <v>453</v>
      </c>
      <c r="AH410" s="507"/>
    </row>
    <row r="411" spans="1:34" s="362" customFormat="1" ht="31.5">
      <c r="A411" s="582"/>
      <c r="B411" s="607"/>
      <c r="C411" s="167"/>
      <c r="D411" s="358" t="s">
        <v>1209</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645</v>
      </c>
      <c r="AG411" s="507" t="s">
        <v>444</v>
      </c>
      <c r="AH411" s="507"/>
    </row>
    <row r="412" spans="1:34" s="362" customFormat="1" ht="31.5">
      <c r="A412" s="582"/>
      <c r="B412" s="607"/>
      <c r="C412" s="167"/>
      <c r="D412" s="358" t="s">
        <v>877</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646</v>
      </c>
      <c r="AG412" s="507" t="s">
        <v>444</v>
      </c>
      <c r="AH412" s="507"/>
    </row>
    <row r="413" spans="1:34" s="362" customFormat="1" ht="31.5">
      <c r="A413" s="582"/>
      <c r="B413" s="607"/>
      <c r="C413" s="167"/>
      <c r="D413" s="358" t="s">
        <v>878</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647</v>
      </c>
      <c r="AG413" s="507" t="s">
        <v>444</v>
      </c>
      <c r="AH413" s="507"/>
    </row>
    <row r="414" spans="1:34" s="362" customFormat="1" ht="30.75" customHeight="1">
      <c r="A414" s="582"/>
      <c r="B414" s="607"/>
      <c r="C414" s="167"/>
      <c r="D414" s="358" t="s">
        <v>1646</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648</v>
      </c>
      <c r="AG414" s="507" t="s">
        <v>444</v>
      </c>
      <c r="AH414" s="507"/>
    </row>
    <row r="415" spans="1:34" s="362" customFormat="1" ht="30.75" customHeight="1">
      <c r="A415" s="357"/>
      <c r="B415" s="356"/>
      <c r="C415" s="167"/>
      <c r="D415" s="358" t="s">
        <v>1378</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1377</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1211</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649</v>
      </c>
      <c r="AG417" s="507" t="s">
        <v>453</v>
      </c>
      <c r="AH417" s="507"/>
    </row>
    <row r="418" spans="1:34" s="369" customFormat="1" ht="19.5" customHeight="1">
      <c r="A418" s="620">
        <v>110502</v>
      </c>
      <c r="B418" s="620" t="s">
        <v>1535</v>
      </c>
      <c r="C418" s="227"/>
      <c r="D418" s="545" t="s">
        <v>1731</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625"/>
      <c r="B419" s="625"/>
      <c r="C419" s="167"/>
      <c r="D419" s="359" t="s">
        <v>1534</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581" t="s">
        <v>1212</v>
      </c>
      <c r="B420" s="605" t="s">
        <v>1720</v>
      </c>
      <c r="C420" s="195"/>
      <c r="D420" s="136" t="s">
        <v>1731</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582"/>
      <c r="B421" s="607"/>
      <c r="C421" s="135" t="s">
        <v>599</v>
      </c>
      <c r="D421" s="141" t="s">
        <v>1213</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582"/>
      <c r="B422" s="607"/>
      <c r="C422" s="135"/>
      <c r="D422" s="359" t="s">
        <v>2020</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650</v>
      </c>
      <c r="AG422" s="507" t="s">
        <v>453</v>
      </c>
      <c r="AH422" s="507"/>
    </row>
    <row r="423" spans="1:34" s="362" customFormat="1" ht="31.5">
      <c r="A423" s="582"/>
      <c r="B423" s="607"/>
      <c r="C423" s="135"/>
      <c r="D423" s="358" t="s">
        <v>1607</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651</v>
      </c>
      <c r="AG423" s="507" t="s">
        <v>453</v>
      </c>
      <c r="AH423" s="507"/>
    </row>
    <row r="424" spans="1:34" s="362" customFormat="1" ht="31.5">
      <c r="A424" s="582"/>
      <c r="B424" s="607"/>
      <c r="C424" s="135"/>
      <c r="D424" s="359" t="s">
        <v>2123</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2048</v>
      </c>
      <c r="AG424" s="507" t="s">
        <v>444</v>
      </c>
      <c r="AH424" s="507"/>
    </row>
    <row r="425" spans="1:34" s="369" customFormat="1" ht="15.75">
      <c r="A425" s="582"/>
      <c r="B425" s="607"/>
      <c r="C425" s="135" t="s">
        <v>979</v>
      </c>
      <c r="D425" s="359" t="s">
        <v>2124</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581" t="s">
        <v>1963</v>
      </c>
      <c r="B426" s="605" t="s">
        <v>1533</v>
      </c>
      <c r="C426" s="166"/>
      <c r="D426" s="545" t="s">
        <v>1731</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3"/>
      <c r="B427" s="606"/>
      <c r="C427" s="135"/>
      <c r="D427" s="359" t="s">
        <v>1534</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605">
        <v>150101</v>
      </c>
      <c r="B428" s="605" t="s">
        <v>1723</v>
      </c>
      <c r="C428" s="195"/>
      <c r="D428" s="136" t="s">
        <v>1731</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607"/>
      <c r="B429" s="607"/>
      <c r="C429" s="167" t="s">
        <v>981</v>
      </c>
      <c r="D429" s="217" t="s">
        <v>1508</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607"/>
      <c r="B430" s="607"/>
      <c r="C430" s="167" t="s">
        <v>1509</v>
      </c>
      <c r="D430" s="217" t="s">
        <v>752</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607"/>
      <c r="B431" s="607"/>
      <c r="C431" s="167"/>
      <c r="D431" s="217" t="s">
        <v>134</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1517</v>
      </c>
      <c r="AH431" s="507"/>
    </row>
    <row r="432" spans="1:34" s="362" customFormat="1" ht="31.5">
      <c r="A432" s="607"/>
      <c r="B432" s="607"/>
      <c r="C432" s="167" t="s">
        <v>891</v>
      </c>
      <c r="D432" s="367" t="s">
        <v>937</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2049</v>
      </c>
      <c r="AG432" s="507" t="s">
        <v>453</v>
      </c>
      <c r="AH432" s="507"/>
    </row>
    <row r="433" spans="1:34" s="362" customFormat="1" ht="15.75" hidden="1">
      <c r="A433" s="607"/>
      <c r="B433" s="607"/>
      <c r="C433" s="167" t="s">
        <v>893</v>
      </c>
      <c r="D433" s="359" t="s">
        <v>1313</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607"/>
      <c r="B434" s="607"/>
      <c r="C434" s="167"/>
      <c r="D434" s="359" t="s">
        <v>1314</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2050</v>
      </c>
      <c r="AG434" s="507" t="s">
        <v>453</v>
      </c>
      <c r="AH434" s="507"/>
    </row>
    <row r="435" spans="1:34" s="362" customFormat="1" ht="15.75">
      <c r="A435" s="607"/>
      <c r="B435" s="607"/>
      <c r="C435" s="167"/>
      <c r="D435" s="370" t="s">
        <v>1315</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2051</v>
      </c>
      <c r="AG435" s="507" t="s">
        <v>453</v>
      </c>
      <c r="AH435" s="507"/>
    </row>
    <row r="436" spans="1:62" s="28" customFormat="1" ht="15.75" customHeight="1">
      <c r="A436" s="605">
        <v>150110</v>
      </c>
      <c r="B436" s="581" t="s">
        <v>1635</v>
      </c>
      <c r="C436" s="195"/>
      <c r="D436" s="136" t="s">
        <v>1731</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742387.87</v>
      </c>
      <c r="AA436" s="407">
        <f t="shared" si="52"/>
        <v>556676.06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607"/>
      <c r="B437" s="582"/>
      <c r="C437" s="135" t="s">
        <v>1317</v>
      </c>
      <c r="D437" s="141" t="s">
        <v>1318</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607"/>
      <c r="B438" s="582"/>
      <c r="C438" s="218" t="s">
        <v>891</v>
      </c>
      <c r="D438" s="141" t="s">
        <v>569</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607"/>
      <c r="B439" s="582"/>
      <c r="C439" s="218" t="s">
        <v>570</v>
      </c>
      <c r="D439" s="141" t="s">
        <v>1702</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607"/>
      <c r="B440" s="582"/>
      <c r="C440" s="167" t="s">
        <v>1703</v>
      </c>
      <c r="D440" s="217" t="s">
        <v>753</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607"/>
      <c r="B441" s="582"/>
      <c r="C441" s="167" t="s">
        <v>754</v>
      </c>
      <c r="D441" s="208" t="s">
        <v>2017</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607"/>
      <c r="B442" s="582"/>
      <c r="C442" s="167" t="s">
        <v>754</v>
      </c>
      <c r="D442" s="208" t="s">
        <v>1406</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607"/>
      <c r="B443" s="582"/>
      <c r="C443" s="167"/>
      <c r="D443" s="1" t="s">
        <v>1450</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607"/>
      <c r="B444" s="582"/>
      <c r="C444" s="167"/>
      <c r="D444" s="57" t="s">
        <v>1451</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607"/>
      <c r="B445" s="582"/>
      <c r="C445" s="167"/>
      <c r="D445" s="221" t="s">
        <v>1452</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607"/>
      <c r="B446" s="582"/>
      <c r="C446" s="167"/>
      <c r="D446" s="221" t="s">
        <v>1453</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607"/>
      <c r="B447" s="582"/>
      <c r="C447" s="167"/>
      <c r="D447" s="221" t="s">
        <v>824</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607"/>
      <c r="B448" s="582"/>
      <c r="C448" s="167"/>
      <c r="D448" s="221" t="s">
        <v>825</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607"/>
      <c r="B449" s="582"/>
      <c r="C449" s="167"/>
      <c r="D449" s="221" t="s">
        <v>2094</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607"/>
      <c r="B450" s="582"/>
      <c r="C450" s="167"/>
      <c r="D450" s="221" t="s">
        <v>2095</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607"/>
      <c r="B451" s="582"/>
      <c r="C451" s="167"/>
      <c r="D451" s="221" t="s">
        <v>2096</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607"/>
      <c r="B452" s="582"/>
      <c r="C452" s="167"/>
      <c r="D452" s="221" t="s">
        <v>89</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607"/>
      <c r="B453" s="582"/>
      <c r="C453" s="167"/>
      <c r="D453" s="221" t="s">
        <v>90</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607"/>
      <c r="B454" s="582"/>
      <c r="C454" s="167"/>
      <c r="D454" s="221" t="s">
        <v>1116</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607"/>
      <c r="B455" s="582"/>
      <c r="C455" s="167"/>
      <c r="D455" s="221" t="s">
        <v>1117</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607"/>
      <c r="B456" s="582"/>
      <c r="C456" s="167"/>
      <c r="D456" s="221" t="s">
        <v>1170</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607"/>
      <c r="B457" s="582"/>
      <c r="C457" s="167"/>
      <c r="D457" s="221" t="s">
        <v>1995</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607"/>
      <c r="B458" s="582"/>
      <c r="C458" s="167"/>
      <c r="D458" s="221" t="s">
        <v>507</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607"/>
      <c r="B459" s="582"/>
      <c r="C459" s="167"/>
      <c r="D459" s="221" t="s">
        <v>508</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2"/>
      <c r="C460" s="167"/>
      <c r="D460" s="221" t="s">
        <v>509</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607"/>
      <c r="B461" s="582"/>
      <c r="C461" s="167"/>
      <c r="D461" s="221" t="s">
        <v>755</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607"/>
      <c r="B462" s="582"/>
      <c r="C462" s="167"/>
      <c r="D462" s="367" t="s">
        <v>576</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2052</v>
      </c>
      <c r="AG462" s="507" t="s">
        <v>453</v>
      </c>
      <c r="AH462" s="507"/>
    </row>
    <row r="463" spans="1:34" s="362" customFormat="1" ht="31.5" hidden="1">
      <c r="A463" s="607"/>
      <c r="B463" s="582"/>
      <c r="C463" s="167"/>
      <c r="D463" s="360" t="s">
        <v>352</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607"/>
      <c r="B464" s="582"/>
      <c r="C464" s="167"/>
      <c r="D464" s="358" t="s">
        <v>682</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2053</v>
      </c>
      <c r="AG464" s="507" t="s">
        <v>453</v>
      </c>
      <c r="AH464" s="507"/>
    </row>
    <row r="465" spans="1:34" s="362" customFormat="1" ht="31.5">
      <c r="A465" s="607"/>
      <c r="B465" s="582"/>
      <c r="C465" s="167"/>
      <c r="D465" s="360" t="s">
        <v>683</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2054</v>
      </c>
      <c r="AG465" s="507" t="s">
        <v>453</v>
      </c>
      <c r="AH465" s="507"/>
    </row>
    <row r="466" spans="1:34" s="362" customFormat="1" ht="15.75">
      <c r="A466" s="607"/>
      <c r="B466" s="582"/>
      <c r="C466" s="167"/>
      <c r="D466" s="360" t="s">
        <v>756</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87000+108000+22713.6+9898.8</f>
        <v>227612.4</v>
      </c>
      <c r="AA466" s="407">
        <f t="shared" si="52"/>
        <v>72387.6</v>
      </c>
      <c r="AC466" s="501"/>
      <c r="AD466" s="512">
        <v>300000</v>
      </c>
      <c r="AE466" s="507"/>
      <c r="AF466" s="507" t="s">
        <v>2055</v>
      </c>
      <c r="AG466" s="507" t="s">
        <v>453</v>
      </c>
      <c r="AH466" s="507"/>
    </row>
    <row r="467" spans="1:34" s="362" customFormat="1" ht="15.75" hidden="1">
      <c r="A467" s="356"/>
      <c r="B467" s="357"/>
      <c r="C467" s="167"/>
      <c r="D467" s="360" t="s">
        <v>1152</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684</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f>
        <v>130000</v>
      </c>
      <c r="AA468" s="407">
        <f aca="true" t="shared" si="60" ref="AA468:AA531">N468+O468+P468+Q468+R468+S468+T468+U468+V468+W468+X468+Y468-Z468</f>
        <v>70000</v>
      </c>
      <c r="AC468" s="501"/>
      <c r="AD468" s="512">
        <v>200000</v>
      </c>
      <c r="AE468" s="507"/>
      <c r="AF468" s="507" t="s">
        <v>2056</v>
      </c>
      <c r="AG468" s="507" t="s">
        <v>453</v>
      </c>
      <c r="AH468" s="507"/>
    </row>
    <row r="469" spans="1:34" s="30" customFormat="1" ht="20.25" customHeight="1">
      <c r="A469" s="605">
        <v>150112</v>
      </c>
      <c r="B469" s="581" t="s">
        <v>757</v>
      </c>
      <c r="C469" s="195"/>
      <c r="D469" s="136" t="s">
        <v>1731</v>
      </c>
      <c r="E469" s="137"/>
      <c r="F469" s="159"/>
      <c r="G469" s="137"/>
      <c r="H469" s="416"/>
      <c r="I469" s="139">
        <f aca="true" t="shared" si="61" ref="I469:Z469">SUM(I470:I473)</f>
        <v>110341.77</v>
      </c>
      <c r="J469" s="139">
        <f t="shared" si="61"/>
        <v>0</v>
      </c>
      <c r="K469" s="139">
        <f t="shared" si="61"/>
        <v>0</v>
      </c>
      <c r="L469" s="139">
        <f t="shared" si="61"/>
        <v>20841.77</v>
      </c>
      <c r="M469" s="139">
        <f t="shared" si="61"/>
        <v>79000</v>
      </c>
      <c r="N469" s="139">
        <f t="shared" si="61"/>
        <v>0</v>
      </c>
      <c r="O469" s="139">
        <f t="shared" si="61"/>
        <v>20841.77</v>
      </c>
      <c r="P469" s="139">
        <f t="shared" si="61"/>
        <v>0</v>
      </c>
      <c r="Q469" s="139">
        <f t="shared" si="61"/>
        <v>0</v>
      </c>
      <c r="R469" s="139">
        <f t="shared" si="61"/>
        <v>0</v>
      </c>
      <c r="S469" s="139">
        <f t="shared" si="61"/>
        <v>0</v>
      </c>
      <c r="T469" s="139">
        <f t="shared" si="61"/>
        <v>0</v>
      </c>
      <c r="U469" s="139">
        <f t="shared" si="61"/>
        <v>65000</v>
      </c>
      <c r="V469" s="139">
        <f t="shared" si="61"/>
        <v>0</v>
      </c>
      <c r="W469" s="139">
        <f t="shared" si="61"/>
        <v>10500</v>
      </c>
      <c r="X469" s="139">
        <f t="shared" si="61"/>
        <v>14000</v>
      </c>
      <c r="Y469" s="139">
        <f t="shared" si="61"/>
        <v>0</v>
      </c>
      <c r="Z469" s="139">
        <f t="shared" si="61"/>
        <v>20841.77</v>
      </c>
      <c r="AA469" s="407">
        <f t="shared" si="60"/>
        <v>89500</v>
      </c>
      <c r="AC469" s="59"/>
      <c r="AD469" s="512"/>
      <c r="AE469" s="507"/>
      <c r="AF469" s="507"/>
      <c r="AG469" s="507"/>
      <c r="AH469" s="507"/>
    </row>
    <row r="470" spans="1:34" ht="47.25">
      <c r="A470" s="607"/>
      <c r="B470" s="582"/>
      <c r="C470" s="222" t="s">
        <v>758</v>
      </c>
      <c r="D470" s="141" t="s">
        <v>91</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60"/>
        <v>0</v>
      </c>
      <c r="AC470" s="499"/>
      <c r="AD470" s="512">
        <v>20841.77</v>
      </c>
      <c r="AE470" s="507"/>
      <c r="AF470" s="507"/>
      <c r="AG470" s="507"/>
      <c r="AH470" s="507"/>
    </row>
    <row r="471" spans="1:34" s="362" customFormat="1" ht="31.5">
      <c r="A471" s="607"/>
      <c r="B471" s="582"/>
      <c r="C471" s="135" t="s">
        <v>92</v>
      </c>
      <c r="D471" s="361" t="s">
        <v>1343</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60"/>
        <v>26000</v>
      </c>
      <c r="AC471" s="501"/>
      <c r="AD471" s="512">
        <v>26000</v>
      </c>
      <c r="AE471" s="507"/>
      <c r="AF471" s="507" t="s">
        <v>2057</v>
      </c>
      <c r="AG471" s="507" t="s">
        <v>444</v>
      </c>
      <c r="AH471" s="507"/>
    </row>
    <row r="472" spans="1:34" s="362" customFormat="1" ht="31.5">
      <c r="A472" s="607"/>
      <c r="B472" s="582"/>
      <c r="C472" s="135" t="s">
        <v>12</v>
      </c>
      <c r="D472" s="361" t="s">
        <v>685</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60"/>
        <v>49500</v>
      </c>
      <c r="AC472" s="501"/>
      <c r="AD472" s="512">
        <v>39000</v>
      </c>
      <c r="AE472" s="507"/>
      <c r="AF472" s="507" t="s">
        <v>2058</v>
      </c>
      <c r="AG472" s="507" t="s">
        <v>453</v>
      </c>
      <c r="AH472" s="507"/>
    </row>
    <row r="473" spans="1:34" s="362" customFormat="1" ht="31.5">
      <c r="A473" s="607"/>
      <c r="B473" s="582"/>
      <c r="C473" s="135" t="s">
        <v>14</v>
      </c>
      <c r="D473" s="359" t="s">
        <v>686</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60"/>
        <v>14000</v>
      </c>
      <c r="AC473" s="501"/>
      <c r="AD473" s="512">
        <v>14000</v>
      </c>
      <c r="AE473" s="507"/>
      <c r="AF473" s="507" t="s">
        <v>2059</v>
      </c>
      <c r="AG473" s="507" t="s">
        <v>453</v>
      </c>
      <c r="AH473" s="507"/>
    </row>
    <row r="474" spans="1:34" s="30" customFormat="1" ht="21.75" customHeight="1">
      <c r="A474" s="605">
        <v>180409</v>
      </c>
      <c r="B474" s="605" t="s">
        <v>710</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2" ref="N474:Z474">N475+N476+N482+N485+N483</f>
        <v>0</v>
      </c>
      <c r="O474" s="139">
        <f t="shared" si="62"/>
        <v>0</v>
      </c>
      <c r="P474" s="139">
        <f t="shared" si="62"/>
        <v>0</v>
      </c>
      <c r="Q474" s="139">
        <f t="shared" si="62"/>
        <v>0</v>
      </c>
      <c r="R474" s="139">
        <f t="shared" si="62"/>
        <v>3328199.72</v>
      </c>
      <c r="S474" s="139">
        <f t="shared" si="62"/>
        <v>864075.2</v>
      </c>
      <c r="T474" s="139">
        <f t="shared" si="62"/>
        <v>433732.33</v>
      </c>
      <c r="U474" s="139">
        <f t="shared" si="62"/>
        <v>606642</v>
      </c>
      <c r="V474" s="139">
        <f t="shared" si="62"/>
        <v>671538</v>
      </c>
      <c r="W474" s="139">
        <f t="shared" si="62"/>
        <v>-130000</v>
      </c>
      <c r="X474" s="139">
        <f t="shared" si="62"/>
        <v>450000</v>
      </c>
      <c r="Y474" s="139">
        <f t="shared" si="62"/>
        <v>0</v>
      </c>
      <c r="Z474" s="139">
        <f t="shared" si="62"/>
        <v>4326716.86</v>
      </c>
      <c r="AA474" s="407">
        <f t="shared" si="60"/>
        <v>1897470.39</v>
      </c>
      <c r="AC474" s="59"/>
      <c r="AD474" s="512"/>
      <c r="AE474" s="507"/>
      <c r="AF474" s="507"/>
      <c r="AG474" s="507"/>
      <c r="AH474" s="507"/>
    </row>
    <row r="475" spans="1:34" ht="47.25" hidden="1">
      <c r="A475" s="607"/>
      <c r="B475" s="607"/>
      <c r="C475" s="135" t="s">
        <v>1344</v>
      </c>
      <c r="D475" s="225" t="s">
        <v>119</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60"/>
        <v>0</v>
      </c>
      <c r="AC475" s="499"/>
      <c r="AD475" s="512"/>
      <c r="AE475" s="507"/>
      <c r="AF475" s="507"/>
      <c r="AG475" s="507"/>
      <c r="AH475" s="507"/>
    </row>
    <row r="476" spans="1:34" s="30" customFormat="1" ht="15.75">
      <c r="A476" s="607"/>
      <c r="B476" s="607"/>
      <c r="C476" s="227"/>
      <c r="D476" s="228" t="s">
        <v>120</v>
      </c>
      <c r="E476" s="172"/>
      <c r="F476" s="229"/>
      <c r="G476" s="172"/>
      <c r="H476" s="420"/>
      <c r="I476" s="169">
        <f>SUM(I477:I481)</f>
        <v>521419.45</v>
      </c>
      <c r="J476" s="169">
        <f>SUM(J477:J481)</f>
        <v>0</v>
      </c>
      <c r="K476" s="169">
        <f>SUM(K477:K481)</f>
        <v>0</v>
      </c>
      <c r="L476" s="169">
        <f>SUM(L477:L481)</f>
        <v>0</v>
      </c>
      <c r="M476" s="169">
        <f>SUM(M477:M481)</f>
        <v>521419.45</v>
      </c>
      <c r="N476" s="169">
        <f aca="true" t="shared" si="63" ref="N476:Z476">SUM(N477:N481)</f>
        <v>0</v>
      </c>
      <c r="O476" s="169">
        <f t="shared" si="63"/>
        <v>0</v>
      </c>
      <c r="P476" s="169">
        <f t="shared" si="63"/>
        <v>0</v>
      </c>
      <c r="Q476" s="169">
        <f t="shared" si="63"/>
        <v>0</v>
      </c>
      <c r="R476" s="169">
        <f t="shared" si="63"/>
        <v>0</v>
      </c>
      <c r="S476" s="169">
        <f t="shared" si="63"/>
        <v>71419.45</v>
      </c>
      <c r="T476" s="169">
        <f t="shared" si="63"/>
        <v>0</v>
      </c>
      <c r="U476" s="169">
        <f t="shared" si="63"/>
        <v>0</v>
      </c>
      <c r="V476" s="169">
        <f t="shared" si="63"/>
        <v>300000</v>
      </c>
      <c r="W476" s="169">
        <f t="shared" si="63"/>
        <v>0</v>
      </c>
      <c r="X476" s="169">
        <f t="shared" si="63"/>
        <v>150000</v>
      </c>
      <c r="Y476" s="169">
        <f t="shared" si="63"/>
        <v>0</v>
      </c>
      <c r="Z476" s="169">
        <f t="shared" si="63"/>
        <v>71419.45</v>
      </c>
      <c r="AA476" s="407">
        <f t="shared" si="60"/>
        <v>450000</v>
      </c>
      <c r="AC476" s="59"/>
      <c r="AD476" s="512"/>
      <c r="AE476" s="507"/>
      <c r="AF476" s="507"/>
      <c r="AG476" s="507"/>
      <c r="AH476" s="507"/>
    </row>
    <row r="477" spans="1:34" s="362" customFormat="1" ht="31.5">
      <c r="A477" s="607"/>
      <c r="B477" s="607"/>
      <c r="C477" s="167" t="s">
        <v>121</v>
      </c>
      <c r="D477" s="381" t="s">
        <v>1148</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t="shared" si="60"/>
        <v>450000</v>
      </c>
      <c r="AC477" s="501"/>
      <c r="AD477" s="512">
        <v>300000</v>
      </c>
      <c r="AE477" s="507"/>
      <c r="AF477" s="507"/>
      <c r="AG477" s="507"/>
      <c r="AH477" s="507"/>
    </row>
    <row r="478" spans="1:34" s="362" customFormat="1" ht="31.5" hidden="1">
      <c r="A478" s="607"/>
      <c r="B478" s="607"/>
      <c r="C478" s="167"/>
      <c r="D478" s="381" t="s">
        <v>1408</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0"/>
        <v>0</v>
      </c>
      <c r="AC478" s="501"/>
      <c r="AD478" s="512">
        <v>150000</v>
      </c>
      <c r="AE478" s="507"/>
      <c r="AF478" s="507"/>
      <c r="AG478" s="507"/>
      <c r="AH478" s="507"/>
    </row>
    <row r="479" spans="1:34" s="362" customFormat="1" ht="25.5">
      <c r="A479" s="607"/>
      <c r="B479" s="607"/>
      <c r="C479" s="167"/>
      <c r="D479" s="383" t="s">
        <v>1409</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0"/>
        <v>0</v>
      </c>
      <c r="AC479" s="501"/>
      <c r="AD479" s="512">
        <v>14625</v>
      </c>
      <c r="AE479" s="507"/>
      <c r="AF479" s="507" t="s">
        <v>2060</v>
      </c>
      <c r="AG479" s="507"/>
      <c r="AH479" s="507"/>
    </row>
    <row r="480" spans="1:34" s="362" customFormat="1" ht="25.5">
      <c r="A480" s="607"/>
      <c r="B480" s="607"/>
      <c r="C480" s="167"/>
      <c r="D480" s="383" t="s">
        <v>1410</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0"/>
        <v>0</v>
      </c>
      <c r="AC480" s="501"/>
      <c r="AD480" s="512">
        <v>38585.76</v>
      </c>
      <c r="AE480" s="507"/>
      <c r="AF480" s="507" t="s">
        <v>1412</v>
      </c>
      <c r="AG480" s="507"/>
      <c r="AH480" s="507"/>
    </row>
    <row r="481" spans="1:34" s="362" customFormat="1" ht="31.5">
      <c r="A481" s="607"/>
      <c r="B481" s="607"/>
      <c r="C481" s="167"/>
      <c r="D481" s="383" t="s">
        <v>1411</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0"/>
        <v>0</v>
      </c>
      <c r="AC481" s="501"/>
      <c r="AD481" s="512">
        <v>18208.69</v>
      </c>
      <c r="AE481" s="507"/>
      <c r="AF481" s="507" t="s">
        <v>1413</v>
      </c>
      <c r="AG481" s="507"/>
      <c r="AH481" s="507"/>
    </row>
    <row r="482" spans="1:34" ht="47.25" hidden="1">
      <c r="A482" s="607"/>
      <c r="B482" s="607"/>
      <c r="C482" s="167" t="s">
        <v>1355</v>
      </c>
      <c r="D482" s="228" t="s">
        <v>1356</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0"/>
        <v>0</v>
      </c>
      <c r="AC482" s="499"/>
      <c r="AD482" s="512"/>
      <c r="AE482" s="507"/>
      <c r="AF482" s="507"/>
      <c r="AG482" s="507"/>
      <c r="AH482" s="507"/>
    </row>
    <row r="483" spans="1:34" ht="15.75" hidden="1">
      <c r="A483" s="607"/>
      <c r="B483" s="607"/>
      <c r="C483" s="197"/>
      <c r="D483" s="228" t="s">
        <v>1357</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0"/>
        <v>0</v>
      </c>
      <c r="AC483" s="499"/>
      <c r="AD483" s="512"/>
      <c r="AE483" s="507"/>
      <c r="AF483" s="507"/>
      <c r="AG483" s="507"/>
      <c r="AH483" s="507"/>
    </row>
    <row r="484" spans="1:34" s="40" customFormat="1" ht="34.5" customHeight="1" hidden="1">
      <c r="A484" s="607"/>
      <c r="B484" s="607"/>
      <c r="C484" s="197"/>
      <c r="D484" s="208" t="s">
        <v>2015</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0"/>
        <v>0</v>
      </c>
      <c r="AC484" s="498"/>
      <c r="AD484" s="512"/>
      <c r="AE484" s="507"/>
      <c r="AF484" s="507"/>
      <c r="AG484" s="507"/>
      <c r="AH484" s="507"/>
    </row>
    <row r="485" spans="1:34" s="30" customFormat="1" ht="15.75">
      <c r="A485" s="607"/>
      <c r="B485" s="607"/>
      <c r="C485" s="614" t="s">
        <v>2016</v>
      </c>
      <c r="D485" s="225" t="s">
        <v>1854</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0"/>
        <v>1447470.39</v>
      </c>
      <c r="AC485" s="59"/>
      <c r="AD485" s="512"/>
      <c r="AE485" s="507"/>
      <c r="AF485" s="507"/>
      <c r="AG485" s="507"/>
      <c r="AH485" s="507"/>
    </row>
    <row r="486" spans="1:34" s="369" customFormat="1" ht="31.5">
      <c r="A486" s="607"/>
      <c r="B486" s="607"/>
      <c r="C486" s="615"/>
      <c r="D486" s="381" t="s">
        <v>280</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0"/>
        <v>407308</v>
      </c>
      <c r="AC486" s="503"/>
      <c r="AD486" s="512">
        <v>959340</v>
      </c>
      <c r="AE486" s="507"/>
      <c r="AF486" s="507"/>
      <c r="AG486" s="507"/>
      <c r="AH486" s="507"/>
    </row>
    <row r="487" spans="1:34" s="369" customFormat="1" ht="47.25">
      <c r="A487" s="607"/>
      <c r="B487" s="607"/>
      <c r="C487" s="615"/>
      <c r="D487" s="381" t="s">
        <v>4</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0"/>
        <v>23791.75</v>
      </c>
      <c r="AC487" s="503"/>
      <c r="AD487" s="512">
        <v>70000</v>
      </c>
      <c r="AE487" s="507"/>
      <c r="AF487" s="507" t="s">
        <v>2115</v>
      </c>
      <c r="AG487" s="507"/>
      <c r="AH487" s="507"/>
    </row>
    <row r="488" spans="1:34" s="369" customFormat="1" ht="87.75" customHeight="1">
      <c r="A488" s="607"/>
      <c r="B488" s="607"/>
      <c r="C488" s="615"/>
      <c r="D488" s="381" t="s">
        <v>1108</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0"/>
        <v>820000</v>
      </c>
      <c r="AC488" s="503"/>
      <c r="AD488" s="512">
        <v>828760</v>
      </c>
      <c r="AE488" s="507"/>
      <c r="AF488" s="507" t="s">
        <v>2117</v>
      </c>
      <c r="AG488" s="507"/>
      <c r="AH488" s="507"/>
    </row>
    <row r="489" spans="1:34" s="369" customFormat="1" ht="47.25">
      <c r="A489" s="607"/>
      <c r="B489" s="607"/>
      <c r="C489" s="615"/>
      <c r="D489" s="381" t="s">
        <v>703</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0"/>
        <v>22628.58</v>
      </c>
      <c r="AC489" s="503"/>
      <c r="AD489" s="512">
        <v>550532.33</v>
      </c>
      <c r="AE489" s="507"/>
      <c r="AF489" s="507" t="s">
        <v>2116</v>
      </c>
      <c r="AG489" s="507"/>
      <c r="AH489" s="507"/>
    </row>
    <row r="490" spans="1:34" s="369" customFormat="1" ht="31.5">
      <c r="A490" s="607"/>
      <c r="B490" s="607"/>
      <c r="C490" s="615"/>
      <c r="D490" s="382" t="s">
        <v>704</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0"/>
        <v>0</v>
      </c>
      <c r="AC490" s="503"/>
      <c r="AD490" s="512">
        <v>1368.75</v>
      </c>
      <c r="AE490" s="507"/>
      <c r="AF490" s="507" t="s">
        <v>2118</v>
      </c>
      <c r="AG490" s="507"/>
      <c r="AH490" s="507"/>
    </row>
    <row r="491" spans="1:34" s="369" customFormat="1" ht="31.5">
      <c r="A491" s="607"/>
      <c r="B491" s="607"/>
      <c r="C491" s="615"/>
      <c r="D491" s="382" t="s">
        <v>562</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0"/>
        <v>0</v>
      </c>
      <c r="AC491" s="503"/>
      <c r="AD491" s="512">
        <v>52527</v>
      </c>
      <c r="AE491" s="507"/>
      <c r="AF491" s="507" t="s">
        <v>2119</v>
      </c>
      <c r="AG491" s="507"/>
      <c r="AH491" s="507"/>
    </row>
    <row r="492" spans="1:34" s="369" customFormat="1" ht="51" customHeight="1">
      <c r="A492" s="607"/>
      <c r="B492" s="607"/>
      <c r="C492" s="615"/>
      <c r="D492" s="381" t="s">
        <v>563</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0"/>
        <v>169200</v>
      </c>
      <c r="AC492" s="503"/>
      <c r="AD492" s="512">
        <v>169200</v>
      </c>
      <c r="AE492" s="507"/>
      <c r="AF492" s="507"/>
      <c r="AG492" s="507"/>
      <c r="AH492" s="507"/>
    </row>
    <row r="493" spans="1:34" s="369" customFormat="1" ht="63.75">
      <c r="A493" s="644"/>
      <c r="B493" s="644"/>
      <c r="C493" s="615"/>
      <c r="D493" s="381" t="s">
        <v>564</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0"/>
        <v>4502.34</v>
      </c>
      <c r="AC493" s="503"/>
      <c r="AD493" s="512">
        <v>300000</v>
      </c>
      <c r="AE493" s="507"/>
      <c r="AF493" s="507" t="s">
        <v>2019</v>
      </c>
      <c r="AG493" s="507"/>
      <c r="AH493" s="507"/>
    </row>
    <row r="494" spans="1:34" s="369" customFormat="1" ht="31.5">
      <c r="A494" s="644"/>
      <c r="B494" s="644"/>
      <c r="C494" s="616"/>
      <c r="D494" s="381" t="s">
        <v>565</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0"/>
        <v>0</v>
      </c>
      <c r="AC494" s="503"/>
      <c r="AD494" s="512">
        <v>61000</v>
      </c>
      <c r="AE494" s="507"/>
      <c r="AF494" s="507" t="s">
        <v>2120</v>
      </c>
      <c r="AG494" s="507"/>
      <c r="AH494" s="507"/>
    </row>
    <row r="495" spans="1:34" s="369" customFormat="1" ht="31.5">
      <c r="A495" s="645"/>
      <c r="B495" s="645"/>
      <c r="C495" s="205"/>
      <c r="D495" s="382" t="s">
        <v>1863</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0"/>
        <v>39.72</v>
      </c>
      <c r="AC495" s="503"/>
      <c r="AD495" s="512">
        <v>2840039.72</v>
      </c>
      <c r="AE495" s="507"/>
      <c r="AF495" s="507" t="s">
        <v>2121</v>
      </c>
      <c r="AG495" s="507"/>
      <c r="AH495" s="507"/>
    </row>
    <row r="496" spans="1:34" s="369" customFormat="1" ht="15.75">
      <c r="A496" s="578">
        <v>250344</v>
      </c>
      <c r="B496" s="578" t="s">
        <v>988</v>
      </c>
      <c r="C496" s="548"/>
      <c r="D496" s="530" t="s">
        <v>1731</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07">
        <f t="shared" si="60"/>
        <v>0</v>
      </c>
      <c r="AC496" s="503"/>
      <c r="AD496" s="514"/>
      <c r="AE496" s="509"/>
      <c r="AF496" s="509"/>
      <c r="AG496" s="509"/>
      <c r="AH496" s="509"/>
    </row>
    <row r="497" spans="1:34" s="369" customFormat="1" ht="84" customHeight="1">
      <c r="A497" s="563"/>
      <c r="B497" s="563"/>
      <c r="C497" s="205"/>
      <c r="D497" s="382" t="s">
        <v>990</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0"/>
        <v>0</v>
      </c>
      <c r="AC497" s="503"/>
      <c r="AD497" s="512"/>
      <c r="AE497" s="507"/>
      <c r="AF497" s="507"/>
      <c r="AG497" s="507"/>
      <c r="AH497" s="507"/>
    </row>
    <row r="498" spans="1:34" s="369" customFormat="1" ht="15.75" hidden="1">
      <c r="A498" s="578">
        <v>250404</v>
      </c>
      <c r="B498" s="578" t="s">
        <v>1398</v>
      </c>
      <c r="C498" s="205"/>
      <c r="D498" s="530" t="s">
        <v>1731</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0"/>
        <v>0</v>
      </c>
      <c r="AC498" s="503"/>
      <c r="AD498" s="512"/>
      <c r="AE498" s="507"/>
      <c r="AF498" s="507"/>
      <c r="AG498" s="507"/>
      <c r="AH498" s="507"/>
    </row>
    <row r="499" spans="1:34" s="369" customFormat="1" ht="15.75" hidden="1">
      <c r="A499" s="563"/>
      <c r="B499" s="563"/>
      <c r="C499" s="205"/>
      <c r="D499" s="528" t="s">
        <v>383</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0"/>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0"/>
        <v>0</v>
      </c>
      <c r="AC500" s="499"/>
      <c r="AD500" s="512"/>
      <c r="AE500" s="507"/>
      <c r="AF500" s="507"/>
      <c r="AG500" s="507"/>
      <c r="AH500" s="507"/>
    </row>
    <row r="501" spans="1:34" ht="20.25" customHeight="1">
      <c r="A501" s="233" t="s">
        <v>765</v>
      </c>
      <c r="B501" s="584" t="s">
        <v>1042</v>
      </c>
      <c r="C501" s="584"/>
      <c r="D501" s="58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8407994.08</v>
      </c>
      <c r="AA501" s="407">
        <f t="shared" si="60"/>
        <v>9475427.52</v>
      </c>
      <c r="AC501" s="499"/>
      <c r="AD501" s="512"/>
      <c r="AE501" s="507"/>
      <c r="AF501" s="507"/>
      <c r="AG501" s="507"/>
      <c r="AH501" s="507"/>
    </row>
    <row r="502" spans="1:62" s="28" customFormat="1" ht="20.25" customHeight="1" hidden="1">
      <c r="A502" s="552" t="s">
        <v>2027</v>
      </c>
      <c r="B502" s="610" t="s">
        <v>77</v>
      </c>
      <c r="C502" s="195"/>
      <c r="D502" s="136" t="s">
        <v>1731</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0"/>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09"/>
      <c r="B503" s="611"/>
      <c r="C503" s="135" t="s">
        <v>283</v>
      </c>
      <c r="D503" s="141" t="s">
        <v>284</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0"/>
        <v>0</v>
      </c>
      <c r="AC503" s="499"/>
      <c r="AD503" s="513"/>
      <c r="AE503" s="508"/>
      <c r="AF503" s="508"/>
      <c r="AG503" s="508"/>
      <c r="AH503" s="508"/>
    </row>
    <row r="504" spans="1:34" s="30" customFormat="1" ht="18.75" customHeight="1">
      <c r="A504" s="234" t="s">
        <v>1726</v>
      </c>
      <c r="B504" s="235" t="s">
        <v>1043</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8018976.48</v>
      </c>
      <c r="AA504" s="407">
        <f t="shared" si="60"/>
        <v>9370762.72</v>
      </c>
      <c r="AC504" s="59"/>
      <c r="AD504" s="514"/>
      <c r="AE504" s="509"/>
      <c r="AF504" s="509"/>
      <c r="AG504" s="509"/>
      <c r="AH504" s="509"/>
    </row>
    <row r="505" spans="1:62" s="54" customFormat="1" ht="20.25" customHeight="1">
      <c r="A505" s="587" t="s">
        <v>2003</v>
      </c>
      <c r="B505" s="605" t="s">
        <v>1044</v>
      </c>
      <c r="C505" s="195"/>
      <c r="D505" s="216" t="s">
        <v>1731</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1426028.32</v>
      </c>
      <c r="AA505" s="407">
        <f t="shared" si="60"/>
        <v>4687706.96</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588"/>
      <c r="B506" s="607"/>
      <c r="C506" s="238" t="s">
        <v>1045</v>
      </c>
      <c r="D506" s="208" t="s">
        <v>870</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0"/>
        <v>0</v>
      </c>
      <c r="AC506" s="499"/>
      <c r="AD506" s="513"/>
      <c r="AE506" s="508"/>
      <c r="AF506" s="508"/>
      <c r="AG506" s="508"/>
      <c r="AH506" s="508"/>
    </row>
    <row r="507" spans="1:34" ht="47.25" customHeight="1" hidden="1">
      <c r="A507" s="588"/>
      <c r="B507" s="607"/>
      <c r="C507" s="135" t="s">
        <v>871</v>
      </c>
      <c r="D507" s="217" t="s">
        <v>872</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ht="47.25">
      <c r="A508" s="588"/>
      <c r="B508" s="607"/>
      <c r="C508" s="167" t="s">
        <v>873</v>
      </c>
      <c r="D508" s="217" t="s">
        <v>874</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0"/>
        <v>0</v>
      </c>
      <c r="AC508" s="499"/>
      <c r="AD508" s="513">
        <v>3516.4</v>
      </c>
      <c r="AE508" s="508">
        <v>3536.1</v>
      </c>
      <c r="AF508" s="507" t="s">
        <v>1069</v>
      </c>
      <c r="AG508" s="508"/>
      <c r="AH508" s="508"/>
    </row>
    <row r="509" spans="1:34" ht="15.75">
      <c r="A509" s="588"/>
      <c r="B509" s="607"/>
      <c r="C509" s="167"/>
      <c r="D509" s="217" t="s">
        <v>1981</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0"/>
        <v>70000</v>
      </c>
      <c r="AC509" s="499"/>
      <c r="AD509" s="513"/>
      <c r="AE509" s="508"/>
      <c r="AF509" s="508"/>
      <c r="AG509" s="508"/>
      <c r="AH509" s="508"/>
    </row>
    <row r="510" spans="1:34" ht="15.75">
      <c r="A510" s="588"/>
      <c r="B510" s="607"/>
      <c r="C510" s="167"/>
      <c r="D510" s="251" t="s">
        <v>106</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0"/>
        <v>31500</v>
      </c>
      <c r="AC510" s="499"/>
      <c r="AD510" s="513">
        <v>31500</v>
      </c>
      <c r="AE510" s="508"/>
      <c r="AF510" s="508"/>
      <c r="AG510" s="508"/>
      <c r="AH510" s="641" t="s">
        <v>1759</v>
      </c>
    </row>
    <row r="511" spans="1:34" ht="15.75">
      <c r="A511" s="588"/>
      <c r="B511" s="607"/>
      <c r="C511" s="167"/>
      <c r="D511" s="251" t="s">
        <v>104</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0"/>
        <v>31500</v>
      </c>
      <c r="AC511" s="499"/>
      <c r="AD511" s="513">
        <v>31500</v>
      </c>
      <c r="AE511" s="508"/>
      <c r="AF511" s="508"/>
      <c r="AG511" s="508"/>
      <c r="AH511" s="684"/>
    </row>
    <row r="512" spans="1:34" ht="15.75">
      <c r="A512" s="588"/>
      <c r="B512" s="607"/>
      <c r="C512" s="167"/>
      <c r="D512" s="251" t="s">
        <v>105</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0"/>
        <v>7000</v>
      </c>
      <c r="AC512" s="499"/>
      <c r="AD512" s="513">
        <v>7000</v>
      </c>
      <c r="AE512" s="508"/>
      <c r="AF512" s="508"/>
      <c r="AG512" s="508"/>
      <c r="AH512" s="685"/>
    </row>
    <row r="513" spans="1:34" ht="31.5" hidden="1">
      <c r="A513" s="588"/>
      <c r="B513" s="607"/>
      <c r="C513" s="167"/>
      <c r="D513" s="217" t="s">
        <v>1982</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0"/>
        <v>0</v>
      </c>
      <c r="AC513" s="499"/>
      <c r="AD513" s="513">
        <v>92800</v>
      </c>
      <c r="AE513" s="508"/>
      <c r="AF513" s="508"/>
      <c r="AG513" s="508"/>
      <c r="AH513" s="507" t="s">
        <v>1759</v>
      </c>
    </row>
    <row r="514" spans="1:34" ht="40.5" customHeight="1">
      <c r="A514" s="588"/>
      <c r="B514" s="607"/>
      <c r="C514" s="167"/>
      <c r="D514" s="217" t="s">
        <v>1983</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0"/>
        <v>111226.2</v>
      </c>
      <c r="AC514" s="499"/>
      <c r="AD514" s="513">
        <v>185562</v>
      </c>
      <c r="AE514" s="508">
        <v>932964</v>
      </c>
      <c r="AF514" s="507" t="s">
        <v>1869</v>
      </c>
      <c r="AG514" s="507" t="s">
        <v>1888</v>
      </c>
      <c r="AH514" s="507" t="s">
        <v>1889</v>
      </c>
    </row>
    <row r="515" spans="1:34" ht="31.5">
      <c r="A515" s="588"/>
      <c r="B515" s="607"/>
      <c r="C515" s="167" t="s">
        <v>875</v>
      </c>
      <c r="D515" s="217" t="s">
        <v>1767</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0"/>
        <v>0</v>
      </c>
      <c r="AC515" s="499"/>
      <c r="AD515" s="513">
        <v>4260.64</v>
      </c>
      <c r="AE515" s="508">
        <v>4260.64</v>
      </c>
      <c r="AF515" s="507" t="s">
        <v>1760</v>
      </c>
      <c r="AG515" s="508"/>
      <c r="AH515" s="508"/>
    </row>
    <row r="516" spans="1:34" ht="15.75" customHeight="1" hidden="1">
      <c r="A516" s="588"/>
      <c r="B516" s="607"/>
      <c r="C516" s="167"/>
      <c r="D516" s="240" t="s">
        <v>104</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0"/>
        <v>0</v>
      </c>
      <c r="AC516" s="499"/>
      <c r="AD516" s="513"/>
      <c r="AE516" s="508"/>
      <c r="AF516" s="508"/>
      <c r="AG516" s="508"/>
      <c r="AH516" s="508"/>
    </row>
    <row r="517" spans="1:34" ht="15.75" customHeight="1" hidden="1">
      <c r="A517" s="588"/>
      <c r="B517" s="607"/>
      <c r="C517" s="167"/>
      <c r="D517" s="240" t="s">
        <v>105</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0"/>
        <v>0</v>
      </c>
      <c r="AC517" s="499"/>
      <c r="AD517" s="513"/>
      <c r="AE517" s="508"/>
      <c r="AF517" s="508"/>
      <c r="AG517" s="508"/>
      <c r="AH517" s="508"/>
    </row>
    <row r="518" spans="1:34" ht="15.75" customHeight="1" hidden="1">
      <c r="A518" s="588"/>
      <c r="B518" s="607"/>
      <c r="C518" s="167"/>
      <c r="D518" s="240" t="s">
        <v>106</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0"/>
        <v>0</v>
      </c>
      <c r="AC518" s="499"/>
      <c r="AD518" s="513"/>
      <c r="AE518" s="508"/>
      <c r="AF518" s="508"/>
      <c r="AG518" s="508"/>
      <c r="AH518" s="508"/>
    </row>
    <row r="519" spans="1:34" ht="47.25">
      <c r="A519" s="588"/>
      <c r="B519" s="607"/>
      <c r="C519" s="167" t="s">
        <v>107</v>
      </c>
      <c r="D519" s="217" t="s">
        <v>108</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0"/>
        <v>0</v>
      </c>
      <c r="AC519" s="499"/>
      <c r="AD519" s="513">
        <v>175328.6</v>
      </c>
      <c r="AE519" s="508">
        <v>175328.6</v>
      </c>
      <c r="AF519" s="507" t="s">
        <v>1761</v>
      </c>
      <c r="AG519" s="508"/>
      <c r="AH519" s="508"/>
    </row>
    <row r="520" spans="1:34" ht="76.5">
      <c r="A520" s="588"/>
      <c r="B520" s="607"/>
      <c r="C520" s="167" t="s">
        <v>109</v>
      </c>
      <c r="D520" s="217" t="s">
        <v>110</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0"/>
        <v>0</v>
      </c>
      <c r="AC520" s="499"/>
      <c r="AD520" s="513">
        <v>169426.6</v>
      </c>
      <c r="AE520" s="508">
        <v>169406.9</v>
      </c>
      <c r="AF520" s="507" t="s">
        <v>1886</v>
      </c>
      <c r="AG520" s="508"/>
      <c r="AH520" s="508"/>
    </row>
    <row r="521" spans="1:34" ht="40.5" customHeight="1">
      <c r="A521" s="588"/>
      <c r="B521" s="607"/>
      <c r="C521" s="167"/>
      <c r="D521" s="78" t="s">
        <v>942</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0"/>
        <v>120000</v>
      </c>
      <c r="AC521" s="499"/>
      <c r="AD521" s="513">
        <v>120000</v>
      </c>
      <c r="AE521" s="508"/>
      <c r="AF521" s="508"/>
      <c r="AG521" s="508"/>
      <c r="AH521" s="507" t="s">
        <v>1887</v>
      </c>
    </row>
    <row r="522" spans="1:34" ht="31.5">
      <c r="A522" s="588"/>
      <c r="B522" s="607"/>
      <c r="C522" s="167"/>
      <c r="D522" s="242" t="s">
        <v>191</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0"/>
        <v>2500000</v>
      </c>
      <c r="AC522" s="499"/>
      <c r="AD522" s="513"/>
      <c r="AE522" s="508"/>
      <c r="AF522" s="508"/>
      <c r="AG522" s="508"/>
      <c r="AH522" s="508"/>
    </row>
    <row r="523" spans="1:34" s="64" customFormat="1" ht="15.75">
      <c r="A523" s="588"/>
      <c r="B523" s="607"/>
      <c r="C523" s="244"/>
      <c r="D523" s="349" t="s">
        <v>939</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0"/>
        <v>1500000</v>
      </c>
      <c r="AC523" s="500"/>
      <c r="AD523" s="516">
        <v>1500000</v>
      </c>
      <c r="AE523" s="510"/>
      <c r="AF523" s="510"/>
      <c r="AG523" s="510"/>
      <c r="AH523" s="686" t="s">
        <v>1759</v>
      </c>
    </row>
    <row r="524" spans="1:34" s="64" customFormat="1" ht="15.75">
      <c r="A524" s="588"/>
      <c r="B524" s="607"/>
      <c r="C524" s="244"/>
      <c r="D524" s="349" t="s">
        <v>193</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0"/>
        <v>150000</v>
      </c>
      <c r="AC524" s="500"/>
      <c r="AD524" s="516">
        <v>150000</v>
      </c>
      <c r="AE524" s="510"/>
      <c r="AF524" s="510"/>
      <c r="AG524" s="510"/>
      <c r="AH524" s="687"/>
    </row>
    <row r="525" spans="1:34" s="64" customFormat="1" ht="15.75">
      <c r="A525" s="588"/>
      <c r="B525" s="607"/>
      <c r="C525" s="244"/>
      <c r="D525" s="349" t="s">
        <v>194</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0"/>
        <v>100000</v>
      </c>
      <c r="AC525" s="500"/>
      <c r="AD525" s="516">
        <v>100000</v>
      </c>
      <c r="AE525" s="510"/>
      <c r="AF525" s="510"/>
      <c r="AG525" s="510"/>
      <c r="AH525" s="687"/>
    </row>
    <row r="526" spans="1:34" s="64" customFormat="1" ht="15.75">
      <c r="A526" s="588"/>
      <c r="B526" s="607"/>
      <c r="C526" s="244"/>
      <c r="D526" s="349" t="s">
        <v>195</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0"/>
        <v>220000</v>
      </c>
      <c r="AC526" s="500"/>
      <c r="AD526" s="516">
        <v>220000</v>
      </c>
      <c r="AE526" s="510"/>
      <c r="AF526" s="510"/>
      <c r="AG526" s="510"/>
      <c r="AH526" s="687"/>
    </row>
    <row r="527" spans="1:34" s="64" customFormat="1" ht="15.75">
      <c r="A527" s="588"/>
      <c r="B527" s="607"/>
      <c r="C527" s="244"/>
      <c r="D527" s="349" t="s">
        <v>1763</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0"/>
        <v>230000</v>
      </c>
      <c r="AC527" s="500"/>
      <c r="AD527" s="516">
        <v>230000</v>
      </c>
      <c r="AE527" s="510"/>
      <c r="AF527" s="510"/>
      <c r="AG527" s="510"/>
      <c r="AH527" s="687"/>
    </row>
    <row r="528" spans="1:34" s="64" customFormat="1" ht="15.75">
      <c r="A528" s="588"/>
      <c r="B528" s="607"/>
      <c r="C528" s="244"/>
      <c r="D528" s="349" t="s">
        <v>1764</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0"/>
        <v>200000</v>
      </c>
      <c r="AC528" s="500"/>
      <c r="AD528" s="516">
        <v>200000</v>
      </c>
      <c r="AE528" s="510"/>
      <c r="AF528" s="510"/>
      <c r="AG528" s="510"/>
      <c r="AH528" s="687"/>
    </row>
    <row r="529" spans="1:34" s="64" customFormat="1" ht="15.75">
      <c r="A529" s="588"/>
      <c r="B529" s="607"/>
      <c r="C529" s="244"/>
      <c r="D529" s="349" t="s">
        <v>1765</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0"/>
        <v>100000</v>
      </c>
      <c r="AC529" s="500"/>
      <c r="AD529" s="516">
        <v>100000</v>
      </c>
      <c r="AE529" s="510"/>
      <c r="AF529" s="510"/>
      <c r="AG529" s="510"/>
      <c r="AH529" s="688"/>
    </row>
    <row r="530" spans="1:34" ht="47.25">
      <c r="A530" s="588"/>
      <c r="B530" s="607"/>
      <c r="C530" s="167"/>
      <c r="D530" s="13" t="s">
        <v>940</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0"/>
        <v>60800</v>
      </c>
      <c r="AC530" s="499"/>
      <c r="AD530" s="513"/>
      <c r="AE530" s="508"/>
      <c r="AF530" s="508"/>
      <c r="AG530" s="508"/>
      <c r="AH530" s="508"/>
    </row>
    <row r="531" spans="1:34" s="64" customFormat="1" ht="15.75">
      <c r="A531" s="588"/>
      <c r="B531" s="607"/>
      <c r="C531" s="244"/>
      <c r="D531" s="350" t="s">
        <v>1084</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0"/>
        <v>14400</v>
      </c>
      <c r="AC531" s="500"/>
      <c r="AD531" s="516">
        <v>14400</v>
      </c>
      <c r="AE531" s="510"/>
      <c r="AF531" s="510"/>
      <c r="AG531" s="510"/>
      <c r="AH531" s="686" t="s">
        <v>1759</v>
      </c>
    </row>
    <row r="532" spans="1:34" s="64" customFormat="1" ht="31.5">
      <c r="A532" s="588"/>
      <c r="B532" s="607"/>
      <c r="C532" s="244"/>
      <c r="D532" s="346" t="s">
        <v>1766</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aca="true" t="shared" si="73" ref="AA532:AA595">N532+O532+P532+Q532+R532+S532+T532+U532+V532+W532+X532+Y532-Z532</f>
        <v>12000</v>
      </c>
      <c r="AC532" s="500"/>
      <c r="AD532" s="516">
        <v>12000</v>
      </c>
      <c r="AE532" s="510"/>
      <c r="AF532" s="510"/>
      <c r="AG532" s="510"/>
      <c r="AH532" s="687"/>
    </row>
    <row r="533" spans="1:34" s="64" customFormat="1" ht="31.5">
      <c r="A533" s="588"/>
      <c r="B533" s="607"/>
      <c r="C533" s="244"/>
      <c r="D533" s="346" t="s">
        <v>869</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73"/>
        <v>12000</v>
      </c>
      <c r="AC533" s="500"/>
      <c r="AD533" s="516">
        <v>12000</v>
      </c>
      <c r="AE533" s="510"/>
      <c r="AF533" s="510"/>
      <c r="AG533" s="510"/>
      <c r="AH533" s="687"/>
    </row>
    <row r="534" spans="1:34" s="64" customFormat="1" ht="15.75">
      <c r="A534" s="588"/>
      <c r="B534" s="607"/>
      <c r="C534" s="244"/>
      <c r="D534" s="346" t="s">
        <v>1085</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73"/>
        <v>4000</v>
      </c>
      <c r="AC534" s="500"/>
      <c r="AD534" s="516">
        <v>4000</v>
      </c>
      <c r="AE534" s="510"/>
      <c r="AF534" s="510"/>
      <c r="AG534" s="510"/>
      <c r="AH534" s="687"/>
    </row>
    <row r="535" spans="1:34" s="64" customFormat="1" ht="15.75">
      <c r="A535" s="588"/>
      <c r="B535" s="607"/>
      <c r="C535" s="244"/>
      <c r="D535" s="346" t="s">
        <v>941</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73"/>
        <v>10900</v>
      </c>
      <c r="AC535" s="500"/>
      <c r="AD535" s="516">
        <v>10900</v>
      </c>
      <c r="AE535" s="510"/>
      <c r="AF535" s="510"/>
      <c r="AG535" s="510"/>
      <c r="AH535" s="687"/>
    </row>
    <row r="536" spans="1:34" s="64" customFormat="1" ht="15.75">
      <c r="A536" s="588"/>
      <c r="B536" s="607"/>
      <c r="C536" s="244"/>
      <c r="D536" s="346" t="s">
        <v>1086</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73"/>
        <v>7500</v>
      </c>
      <c r="AC536" s="500"/>
      <c r="AD536" s="516">
        <v>7500</v>
      </c>
      <c r="AE536" s="510"/>
      <c r="AF536" s="510"/>
      <c r="AG536" s="510"/>
      <c r="AH536" s="688"/>
    </row>
    <row r="537" spans="1:34" ht="69.75" customHeight="1">
      <c r="A537" s="588"/>
      <c r="B537" s="607"/>
      <c r="C537" s="167"/>
      <c r="D537" s="13" t="s">
        <v>943</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26517.27+7394.8+63985.24</f>
        <v>97897.31</v>
      </c>
      <c r="AA537" s="407">
        <f t="shared" si="73"/>
        <v>2102.69</v>
      </c>
      <c r="AC537" s="499"/>
      <c r="AD537" s="513">
        <v>100000</v>
      </c>
      <c r="AE537" s="508">
        <v>99920</v>
      </c>
      <c r="AF537" s="507" t="s">
        <v>549</v>
      </c>
      <c r="AG537" s="507" t="s">
        <v>1888</v>
      </c>
      <c r="AH537" s="507" t="s">
        <v>1889</v>
      </c>
    </row>
    <row r="538" spans="1:34" ht="69.75" customHeight="1">
      <c r="A538" s="588"/>
      <c r="B538" s="607"/>
      <c r="C538" s="167"/>
      <c r="D538" s="13" t="s">
        <v>1536</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73"/>
        <v>0</v>
      </c>
      <c r="AC538" s="499"/>
      <c r="AD538" s="513"/>
      <c r="AE538" s="508"/>
      <c r="AF538" s="507"/>
      <c r="AG538" s="507"/>
      <c r="AH538" s="507"/>
    </row>
    <row r="539" spans="1:34" ht="51">
      <c r="A539" s="588"/>
      <c r="B539" s="607"/>
      <c r="C539" s="167"/>
      <c r="D539" s="13" t="s">
        <v>945</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73"/>
        <v>0</v>
      </c>
      <c r="AC539" s="499"/>
      <c r="AD539" s="513">
        <v>53783.2</v>
      </c>
      <c r="AE539" s="508">
        <v>53783.2</v>
      </c>
      <c r="AF539" s="507" t="s">
        <v>1870</v>
      </c>
      <c r="AG539" s="507" t="s">
        <v>1888</v>
      </c>
      <c r="AH539" s="507" t="s">
        <v>1889</v>
      </c>
    </row>
    <row r="540" spans="1:34" ht="45.75" customHeight="1">
      <c r="A540" s="588"/>
      <c r="B540" s="607"/>
      <c r="C540" s="167"/>
      <c r="D540" s="13" t="s">
        <v>944</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73"/>
        <v>0</v>
      </c>
      <c r="AC540" s="499"/>
      <c r="AD540" s="513">
        <v>97708</v>
      </c>
      <c r="AE540" s="508">
        <v>97708</v>
      </c>
      <c r="AF540" s="507" t="s">
        <v>1890</v>
      </c>
      <c r="AG540" s="507" t="s">
        <v>1888</v>
      </c>
      <c r="AH540" s="507" t="s">
        <v>1889</v>
      </c>
    </row>
    <row r="541" spans="1:34" ht="31.5">
      <c r="A541" s="588"/>
      <c r="B541" s="607"/>
      <c r="C541" s="167"/>
      <c r="D541" s="13" t="s">
        <v>691</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73"/>
        <v>118.8</v>
      </c>
      <c r="AC541" s="499"/>
      <c r="AD541" s="513">
        <v>81810</v>
      </c>
      <c r="AE541" s="508"/>
      <c r="AF541" s="507" t="s">
        <v>1891</v>
      </c>
      <c r="AG541" s="508"/>
      <c r="AH541" s="508" t="s">
        <v>1889</v>
      </c>
    </row>
    <row r="542" spans="1:34" ht="31.5">
      <c r="A542" s="588"/>
      <c r="B542" s="607"/>
      <c r="C542" s="167"/>
      <c r="D542" s="13" t="s">
        <v>1026</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73"/>
        <v>3148.61</v>
      </c>
      <c r="AC542" s="499"/>
      <c r="AD542" s="513">
        <v>58133.6</v>
      </c>
      <c r="AE542" s="508">
        <v>58133.6</v>
      </c>
      <c r="AF542" s="507" t="s">
        <v>1892</v>
      </c>
      <c r="AG542" s="507" t="s">
        <v>1888</v>
      </c>
      <c r="AH542" s="508" t="s">
        <v>1889</v>
      </c>
    </row>
    <row r="543" spans="1:34" ht="51.75" customHeight="1">
      <c r="A543" s="588"/>
      <c r="B543" s="607"/>
      <c r="C543" s="167"/>
      <c r="D543" s="248" t="s">
        <v>694</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73"/>
        <v>1811744.66</v>
      </c>
      <c r="AC543" s="499"/>
      <c r="AD543" s="513">
        <v>1837410</v>
      </c>
      <c r="AE543" s="508">
        <v>1837410</v>
      </c>
      <c r="AF543" s="507" t="s">
        <v>1893</v>
      </c>
      <c r="AG543" s="507" t="s">
        <v>1871</v>
      </c>
      <c r="AH543" s="507" t="s">
        <v>1887</v>
      </c>
    </row>
    <row r="544" spans="1:34" ht="63.75">
      <c r="A544" s="588"/>
      <c r="B544" s="607"/>
      <c r="C544" s="167"/>
      <c r="D544" s="13" t="s">
        <v>695</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t="shared" si="73"/>
        <v>0</v>
      </c>
      <c r="AC544" s="499"/>
      <c r="AD544" s="513">
        <v>380000</v>
      </c>
      <c r="AE544" s="508">
        <v>379219</v>
      </c>
      <c r="AF544" s="507" t="s">
        <v>1894</v>
      </c>
      <c r="AG544" s="507" t="s">
        <v>1888</v>
      </c>
      <c r="AH544" s="507" t="s">
        <v>1889</v>
      </c>
    </row>
    <row r="545" spans="1:34" ht="15.75">
      <c r="A545" s="588"/>
      <c r="B545" s="607"/>
      <c r="C545" s="167"/>
      <c r="D545" s="13" t="s">
        <v>993</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v>6950</v>
      </c>
      <c r="AA545" s="407">
        <f t="shared" si="73"/>
        <v>50</v>
      </c>
      <c r="AC545" s="499"/>
      <c r="AD545" s="513"/>
      <c r="AE545" s="508"/>
      <c r="AF545" s="507"/>
      <c r="AG545" s="507"/>
      <c r="AH545" s="507"/>
    </row>
    <row r="546" spans="1:34" ht="31.5">
      <c r="A546" s="588"/>
      <c r="B546" s="607"/>
      <c r="C546" s="167"/>
      <c r="D546" s="13" t="s">
        <v>992</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570"/>
      <c r="B547" s="606"/>
      <c r="C547" s="167"/>
      <c r="D547" s="13" t="s">
        <v>822</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1895</v>
      </c>
      <c r="AG547" s="507" t="s">
        <v>1888</v>
      </c>
      <c r="AH547" s="508" t="s">
        <v>1889</v>
      </c>
    </row>
    <row r="548" spans="1:34" s="30" customFormat="1" ht="15.75">
      <c r="A548" s="587" t="s">
        <v>2004</v>
      </c>
      <c r="B548" s="605"/>
      <c r="C548" s="227"/>
      <c r="D548" s="249" t="s">
        <v>1731</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224422.76</v>
      </c>
      <c r="AC548" s="59"/>
      <c r="AD548" s="514"/>
      <c r="AE548" s="509"/>
      <c r="AF548" s="509"/>
      <c r="AG548" s="509"/>
      <c r="AH548" s="509"/>
    </row>
    <row r="549" spans="1:34" s="45" customFormat="1" ht="47.25" hidden="1">
      <c r="A549" s="588"/>
      <c r="B549" s="607"/>
      <c r="C549" s="167"/>
      <c r="D549" s="13" t="s">
        <v>1345</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588"/>
      <c r="B550" s="607"/>
      <c r="C550" s="167"/>
      <c r="D550" s="13" t="s">
        <v>1980</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1887</v>
      </c>
    </row>
    <row r="551" spans="1:34" s="45" customFormat="1" ht="47.25">
      <c r="A551" s="588"/>
      <c r="B551" s="607"/>
      <c r="C551" s="167"/>
      <c r="D551" s="13" t="s">
        <v>994</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224422.76</v>
      </c>
      <c r="AC551" s="499"/>
      <c r="AD551" s="513"/>
      <c r="AE551" s="508"/>
      <c r="AF551" s="508"/>
      <c r="AG551" s="508"/>
      <c r="AH551" s="507"/>
    </row>
    <row r="552" spans="1:34" s="45" customFormat="1" ht="47.25">
      <c r="A552" s="570"/>
      <c r="B552" s="606"/>
      <c r="C552" s="167"/>
      <c r="D552" s="13" t="s">
        <v>362</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1896</v>
      </c>
      <c r="AG552" s="508"/>
      <c r="AH552" s="508" t="s">
        <v>1889</v>
      </c>
    </row>
    <row r="553" spans="1:62" s="54" customFormat="1" ht="15.75" customHeight="1">
      <c r="A553" s="587" t="s">
        <v>293</v>
      </c>
      <c r="B553" s="605" t="s">
        <v>542</v>
      </c>
      <c r="C553" s="195"/>
      <c r="D553" s="216" t="s">
        <v>1731</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6258474.48</v>
      </c>
      <c r="AA553" s="407">
        <f t="shared" si="73"/>
        <v>4451973</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588"/>
      <c r="B554" s="607"/>
      <c r="C554" s="135" t="s">
        <v>900</v>
      </c>
      <c r="D554" s="217" t="s">
        <v>468</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588"/>
      <c r="B555" s="607"/>
      <c r="C555" s="218" t="s">
        <v>469</v>
      </c>
      <c r="D555" s="217" t="s">
        <v>470</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1897</v>
      </c>
      <c r="AG555" s="508"/>
      <c r="AH555" s="508"/>
    </row>
    <row r="556" spans="1:34" ht="31.5" customHeight="1" hidden="1">
      <c r="A556" s="588"/>
      <c r="B556" s="607"/>
      <c r="C556" s="218" t="s">
        <v>471</v>
      </c>
      <c r="D556" s="217" t="s">
        <v>291</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588"/>
      <c r="B557" s="607"/>
      <c r="C557" s="218" t="s">
        <v>1587</v>
      </c>
      <c r="D557" s="217" t="s">
        <v>1520</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588"/>
      <c r="B558" s="607"/>
      <c r="C558" s="218"/>
      <c r="D558" s="217" t="s">
        <v>1981</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588"/>
      <c r="B559" s="607"/>
      <c r="C559" s="218"/>
      <c r="D559" s="251" t="s">
        <v>1352</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41" t="s">
        <v>1887</v>
      </c>
    </row>
    <row r="560" spans="1:34" ht="31.5" customHeight="1">
      <c r="A560" s="588"/>
      <c r="B560" s="607"/>
      <c r="C560" s="218"/>
      <c r="D560" s="251" t="s">
        <v>363</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84"/>
    </row>
    <row r="561" spans="1:34" ht="31.5" customHeight="1">
      <c r="A561" s="588"/>
      <c r="B561" s="607"/>
      <c r="C561" s="218"/>
      <c r="D561" s="251" t="s">
        <v>535</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85"/>
    </row>
    <row r="562" spans="1:34" ht="47.25">
      <c r="A562" s="588"/>
      <c r="B562" s="607"/>
      <c r="C562" s="218" t="s">
        <v>1521</v>
      </c>
      <c r="D562" s="217" t="s">
        <v>1883</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817</v>
      </c>
      <c r="AG562" s="508"/>
      <c r="AH562" s="508"/>
    </row>
    <row r="563" spans="1:34" ht="31.5" customHeight="1" hidden="1">
      <c r="A563" s="588"/>
      <c r="B563" s="607"/>
      <c r="C563" s="218" t="s">
        <v>557</v>
      </c>
      <c r="D563" s="217" t="s">
        <v>558</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588"/>
      <c r="B564" s="607"/>
      <c r="C564" s="218" t="s">
        <v>559</v>
      </c>
      <c r="D564" s="217" t="s">
        <v>560</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588"/>
      <c r="B565" s="607"/>
      <c r="C565" s="167" t="s">
        <v>561</v>
      </c>
      <c r="D565" s="217" t="s">
        <v>466</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588"/>
      <c r="B566" s="607"/>
      <c r="C566" s="167" t="s">
        <v>467</v>
      </c>
      <c r="D566" s="217" t="s">
        <v>1274</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652</v>
      </c>
      <c r="AG566" s="508"/>
      <c r="AH566" s="508"/>
    </row>
    <row r="567" spans="1:34" ht="31.5" customHeight="1" hidden="1">
      <c r="A567" s="588"/>
      <c r="B567" s="607"/>
      <c r="C567" s="167" t="s">
        <v>259</v>
      </c>
      <c r="D567" s="217" t="s">
        <v>1898</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588"/>
      <c r="B568" s="607"/>
      <c r="C568" s="167" t="s">
        <v>1899</v>
      </c>
      <c r="D568" s="217" t="s">
        <v>1900</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588"/>
      <c r="B569" s="607"/>
      <c r="C569" s="167" t="s">
        <v>1901</v>
      </c>
      <c r="D569" s="217" t="s">
        <v>1902</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588"/>
      <c r="B570" s="607"/>
      <c r="C570" s="614" t="s">
        <v>1903</v>
      </c>
      <c r="D570" s="141" t="s">
        <v>1150</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588"/>
      <c r="B571" s="607"/>
      <c r="C571" s="615"/>
      <c r="D571" s="198" t="s">
        <v>1151</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588"/>
      <c r="B572" s="607"/>
      <c r="C572" s="616"/>
      <c r="D572" s="198" t="s">
        <v>1844</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588"/>
      <c r="B573" s="607"/>
      <c r="C573" s="167" t="s">
        <v>1845</v>
      </c>
      <c r="D573" s="141" t="s">
        <v>1166</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588"/>
      <c r="B574" s="607"/>
      <c r="C574" s="167" t="s">
        <v>1167</v>
      </c>
      <c r="D574" s="217" t="s">
        <v>721</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588"/>
      <c r="B575" s="607"/>
      <c r="C575" s="614" t="s">
        <v>722</v>
      </c>
      <c r="D575" s="217" t="s">
        <v>223</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588"/>
      <c r="B576" s="607"/>
      <c r="C576" s="615"/>
      <c r="D576" s="60" t="s">
        <v>224</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588"/>
      <c r="B577" s="607"/>
      <c r="C577" s="615"/>
      <c r="D577" s="60" t="s">
        <v>225</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588"/>
      <c r="B578" s="607"/>
      <c r="C578" s="616"/>
      <c r="D578" s="60" t="s">
        <v>226</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588"/>
      <c r="B579" s="607"/>
      <c r="C579" s="205" t="s">
        <v>227</v>
      </c>
      <c r="D579" s="217" t="s">
        <v>228</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653</v>
      </c>
      <c r="AG579" s="508"/>
      <c r="AH579" s="508"/>
    </row>
    <row r="580" spans="1:34" ht="15.75" customHeight="1" hidden="1">
      <c r="A580" s="588"/>
      <c r="B580" s="607"/>
      <c r="C580" s="614" t="s">
        <v>229</v>
      </c>
      <c r="D580" s="217" t="s">
        <v>230</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588"/>
      <c r="B581" s="607"/>
      <c r="C581" s="615"/>
      <c r="D581" s="251" t="s">
        <v>1370</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588"/>
      <c r="B582" s="607"/>
      <c r="C582" s="615"/>
      <c r="D582" s="251" t="s">
        <v>1371</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588"/>
      <c r="B583" s="607"/>
      <c r="C583" s="616"/>
      <c r="D583" s="251" t="s">
        <v>1372</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588"/>
      <c r="B584" s="607"/>
      <c r="C584" s="614" t="s">
        <v>1707</v>
      </c>
      <c r="D584" s="217" t="s">
        <v>1368</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588"/>
      <c r="B585" s="607"/>
      <c r="C585" s="615"/>
      <c r="D585" s="347" t="s">
        <v>1346</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654</v>
      </c>
      <c r="AG585" s="508"/>
      <c r="AH585" s="508"/>
    </row>
    <row r="586" spans="1:34" ht="31.5">
      <c r="A586" s="588"/>
      <c r="B586" s="607"/>
      <c r="C586" s="615"/>
      <c r="D586" s="347" t="s">
        <v>1347</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655</v>
      </c>
      <c r="AG586" s="508"/>
      <c r="AH586" s="508"/>
    </row>
    <row r="587" spans="1:34" ht="31.5">
      <c r="A587" s="588"/>
      <c r="B587" s="607"/>
      <c r="C587" s="615"/>
      <c r="D587" s="347" t="s">
        <v>1348</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656</v>
      </c>
      <c r="AG587" s="508"/>
      <c r="AH587" s="508"/>
    </row>
    <row r="588" spans="1:34" ht="31.5">
      <c r="A588" s="588"/>
      <c r="B588" s="607"/>
      <c r="C588" s="616"/>
      <c r="D588" s="347" t="s">
        <v>736</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657</v>
      </c>
      <c r="AG588" s="508"/>
      <c r="AH588" s="508"/>
    </row>
    <row r="589" spans="1:34" ht="48.75" customHeight="1" hidden="1">
      <c r="A589" s="588"/>
      <c r="B589" s="607"/>
      <c r="C589" s="205" t="s">
        <v>1349</v>
      </c>
      <c r="D589" s="61" t="s">
        <v>1350</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588"/>
      <c r="B590" s="607"/>
      <c r="C590" s="205"/>
      <c r="D590" s="217" t="s">
        <v>1351</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658</v>
      </c>
      <c r="AG590" s="508"/>
      <c r="AH590" s="508"/>
    </row>
    <row r="591" spans="1:34" s="64" customFormat="1" ht="15.75" hidden="1">
      <c r="A591" s="588"/>
      <c r="B591" s="607"/>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588"/>
      <c r="B592" s="607"/>
      <c r="C592" s="252"/>
      <c r="D592" s="13" t="s">
        <v>1353</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588"/>
      <c r="B593" s="607"/>
      <c r="C593" s="252"/>
      <c r="D593" s="346" t="s">
        <v>1352</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86" t="s">
        <v>659</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8"/>
      <c r="B594" s="607"/>
      <c r="C594" s="252"/>
      <c r="D594" s="346" t="s">
        <v>363</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8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588"/>
      <c r="B595" s="607"/>
      <c r="C595" s="252"/>
      <c r="D595" s="346" t="s">
        <v>231</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87"/>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588"/>
      <c r="B596" s="607"/>
      <c r="C596" s="252"/>
      <c r="D596" s="346" t="s">
        <v>535</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aca="true" t="shared" si="80" ref="AA596:AA659">N596+O596+P596+Q596+R596+S596+T596+U596+V596+W596+X596+Y596-Z596</f>
        <v>0</v>
      </c>
      <c r="AB596" s="64"/>
      <c r="AC596" s="500"/>
      <c r="AD596" s="516">
        <v>14700</v>
      </c>
      <c r="AE596" s="510"/>
      <c r="AF596" s="510"/>
      <c r="AG596" s="510"/>
      <c r="AH596" s="687"/>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588"/>
      <c r="B597" s="607"/>
      <c r="C597" s="252"/>
      <c r="D597" s="346" t="s">
        <v>1168</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80"/>
        <v>0</v>
      </c>
      <c r="AB597" s="64"/>
      <c r="AC597" s="500"/>
      <c r="AD597" s="516">
        <v>14700</v>
      </c>
      <c r="AE597" s="510"/>
      <c r="AF597" s="510"/>
      <c r="AG597" s="510"/>
      <c r="AH597" s="688"/>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588"/>
      <c r="B598" s="607"/>
      <c r="C598" s="205"/>
      <c r="D598" s="13" t="s">
        <v>1087</v>
      </c>
      <c r="E598" s="142"/>
      <c r="F598" s="143"/>
      <c r="G598" s="142"/>
      <c r="H598" s="417"/>
      <c r="I598" s="49">
        <f>SUM(I599:I603)</f>
        <v>40000</v>
      </c>
      <c r="J598" s="372">
        <f>SUM(J599:J603)</f>
        <v>0</v>
      </c>
      <c r="K598" s="372">
        <f>SUM(K599:K603)</f>
        <v>0</v>
      </c>
      <c r="L598" s="49">
        <f>SUM(L599:L603)</f>
        <v>40000</v>
      </c>
      <c r="M598" s="49">
        <f aca="true" t="shared" si="81" ref="M598:Y598">SUM(M599:M603)</f>
        <v>0</v>
      </c>
      <c r="N598" s="49">
        <f t="shared" si="81"/>
        <v>0</v>
      </c>
      <c r="O598" s="49">
        <f t="shared" si="81"/>
        <v>0</v>
      </c>
      <c r="P598" s="49">
        <f t="shared" si="81"/>
        <v>0</v>
      </c>
      <c r="Q598" s="49">
        <f t="shared" si="81"/>
        <v>0</v>
      </c>
      <c r="R598" s="49">
        <f t="shared" si="81"/>
        <v>0</v>
      </c>
      <c r="S598" s="49">
        <f t="shared" si="81"/>
        <v>0</v>
      </c>
      <c r="T598" s="49">
        <f t="shared" si="81"/>
        <v>0</v>
      </c>
      <c r="U598" s="49">
        <f t="shared" si="81"/>
        <v>40000</v>
      </c>
      <c r="V598" s="49">
        <f t="shared" si="81"/>
        <v>0</v>
      </c>
      <c r="W598" s="49">
        <f t="shared" si="81"/>
        <v>0</v>
      </c>
      <c r="X598" s="49">
        <f t="shared" si="81"/>
        <v>0</v>
      </c>
      <c r="Y598" s="49">
        <f t="shared" si="81"/>
        <v>0</v>
      </c>
      <c r="Z598" s="407">
        <f>Z599+Z600+Z601+Z602+Z603</f>
        <v>40000</v>
      </c>
      <c r="AA598" s="407">
        <f t="shared" si="80"/>
        <v>0</v>
      </c>
      <c r="AC598" s="499"/>
      <c r="AD598" s="513"/>
      <c r="AE598" s="508"/>
      <c r="AF598" s="508"/>
      <c r="AG598" s="508"/>
      <c r="AH598" s="508"/>
    </row>
    <row r="599" spans="1:62" s="253" customFormat="1" ht="15.75">
      <c r="A599" s="588"/>
      <c r="B599" s="607"/>
      <c r="C599" s="252"/>
      <c r="D599" s="346" t="s">
        <v>1352</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t="shared" si="80"/>
        <v>0</v>
      </c>
      <c r="AB599" s="64"/>
      <c r="AC599" s="500"/>
      <c r="AD599" s="516">
        <v>8000</v>
      </c>
      <c r="AE599" s="510"/>
      <c r="AF599" s="510"/>
      <c r="AG599" s="510"/>
      <c r="AH599" s="686" t="s">
        <v>659</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588"/>
      <c r="B600" s="607"/>
      <c r="C600" s="252"/>
      <c r="D600" s="346" t="s">
        <v>363</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80"/>
        <v>0</v>
      </c>
      <c r="AB600" s="64"/>
      <c r="AC600" s="500"/>
      <c r="AD600" s="516">
        <v>8000</v>
      </c>
      <c r="AE600" s="510"/>
      <c r="AF600" s="510"/>
      <c r="AG600" s="510"/>
      <c r="AH600" s="687"/>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588"/>
      <c r="B601" s="607"/>
      <c r="C601" s="252"/>
      <c r="D601" s="346" t="s">
        <v>231</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80"/>
        <v>0</v>
      </c>
      <c r="AB601" s="64"/>
      <c r="AC601" s="500"/>
      <c r="AD601" s="516">
        <v>8000</v>
      </c>
      <c r="AE601" s="510"/>
      <c r="AF601" s="510"/>
      <c r="AG601" s="510"/>
      <c r="AH601" s="68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8"/>
      <c r="B602" s="607"/>
      <c r="C602" s="252"/>
      <c r="D602" s="346" t="s">
        <v>535</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80"/>
        <v>0</v>
      </c>
      <c r="AB602" s="64"/>
      <c r="AC602" s="500"/>
      <c r="AD602" s="516">
        <v>8000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8"/>
      <c r="B603" s="607"/>
      <c r="C603" s="252"/>
      <c r="D603" s="346" t="s">
        <v>1169</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80"/>
        <v>0</v>
      </c>
      <c r="AB603" s="64"/>
      <c r="AC603" s="500"/>
      <c r="AD603" s="516">
        <v>8000</v>
      </c>
      <c r="AE603" s="510"/>
      <c r="AF603" s="510"/>
      <c r="AG603" s="510"/>
      <c r="AH603" s="688"/>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588"/>
      <c r="B604" s="607"/>
      <c r="C604" s="205"/>
      <c r="D604" s="13" t="s">
        <v>1613</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80"/>
        <v>1955273.12</v>
      </c>
      <c r="AC604" s="499"/>
      <c r="AD604" s="513">
        <v>2794400</v>
      </c>
      <c r="AE604" s="508">
        <v>3904960</v>
      </c>
      <c r="AF604" s="507" t="s">
        <v>550</v>
      </c>
      <c r="AG604" s="507" t="s">
        <v>1888</v>
      </c>
      <c r="AH604" s="507" t="s">
        <v>551</v>
      </c>
    </row>
    <row r="605" spans="1:34" ht="76.5">
      <c r="A605" s="588"/>
      <c r="B605" s="607"/>
      <c r="C605" s="205"/>
      <c r="D605" s="13" t="s">
        <v>1614</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80"/>
        <v>0</v>
      </c>
      <c r="AC605" s="499"/>
      <c r="AD605" s="513">
        <v>180000</v>
      </c>
      <c r="AE605" s="508">
        <v>157456.7</v>
      </c>
      <c r="AF605" s="507" t="s">
        <v>285</v>
      </c>
      <c r="AG605" s="507" t="s">
        <v>1888</v>
      </c>
      <c r="AH605" s="507" t="s">
        <v>1889</v>
      </c>
    </row>
    <row r="606" spans="1:34" ht="31.5">
      <c r="A606" s="588"/>
      <c r="B606" s="607"/>
      <c r="C606" s="205"/>
      <c r="D606" s="141" t="s">
        <v>1615</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353211.24+120005.52-2377.87+61370</f>
        <v>532208.89</v>
      </c>
      <c r="AA606" s="407">
        <f t="shared" si="80"/>
        <v>145121.11</v>
      </c>
      <c r="AC606" s="499"/>
      <c r="AD606" s="513">
        <v>677330</v>
      </c>
      <c r="AE606" s="508">
        <v>880919.54</v>
      </c>
      <c r="AF606" s="507" t="s">
        <v>286</v>
      </c>
      <c r="AG606" s="507" t="s">
        <v>1888</v>
      </c>
      <c r="AH606" s="507" t="s">
        <v>1889</v>
      </c>
    </row>
    <row r="607" spans="1:34" ht="89.25">
      <c r="A607" s="588"/>
      <c r="B607" s="607"/>
      <c r="C607" s="205"/>
      <c r="D607" s="13" t="s">
        <v>1810</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80"/>
        <v>0</v>
      </c>
      <c r="AC607" s="499"/>
      <c r="AD607" s="513">
        <v>250000</v>
      </c>
      <c r="AE607" s="508">
        <v>247977.67</v>
      </c>
      <c r="AF607" s="507" t="s">
        <v>1294</v>
      </c>
      <c r="AG607" s="507" t="s">
        <v>1888</v>
      </c>
      <c r="AH607" s="507" t="s">
        <v>1889</v>
      </c>
    </row>
    <row r="608" spans="1:34" ht="76.5">
      <c r="A608" s="588"/>
      <c r="B608" s="607"/>
      <c r="C608" s="205"/>
      <c r="D608" s="13" t="s">
        <v>1811</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80"/>
        <v>0</v>
      </c>
      <c r="AC608" s="499"/>
      <c r="AD608" s="513">
        <v>200000</v>
      </c>
      <c r="AE608" s="508">
        <v>198073.82</v>
      </c>
      <c r="AF608" s="507" t="s">
        <v>1295</v>
      </c>
      <c r="AG608" s="507" t="s">
        <v>1888</v>
      </c>
      <c r="AH608" s="507" t="s">
        <v>1889</v>
      </c>
    </row>
    <row r="609" spans="1:34" ht="31.5" hidden="1">
      <c r="A609" s="588"/>
      <c r="B609" s="607"/>
      <c r="C609" s="205"/>
      <c r="D609" s="13" t="s">
        <v>1812</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80"/>
        <v>0</v>
      </c>
      <c r="AC609" s="499"/>
      <c r="AD609" s="513">
        <v>53120</v>
      </c>
      <c r="AE609" s="508">
        <v>53120</v>
      </c>
      <c r="AF609" s="508"/>
      <c r="AG609" s="508"/>
      <c r="AH609" s="507" t="s">
        <v>1889</v>
      </c>
    </row>
    <row r="610" spans="1:34" ht="31.5">
      <c r="A610" s="588"/>
      <c r="B610" s="607"/>
      <c r="C610" s="205"/>
      <c r="D610" s="13" t="s">
        <v>1813</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80"/>
        <v>0</v>
      </c>
      <c r="AC610" s="499"/>
      <c r="AD610" s="513">
        <v>31760</v>
      </c>
      <c r="AE610" s="508">
        <v>26118.5</v>
      </c>
      <c r="AF610" s="507" t="s">
        <v>1296</v>
      </c>
      <c r="AG610" s="508"/>
      <c r="AH610" s="507" t="s">
        <v>1889</v>
      </c>
    </row>
    <row r="611" spans="1:34" ht="31.5">
      <c r="A611" s="588"/>
      <c r="B611" s="607"/>
      <c r="C611" s="205"/>
      <c r="D611" s="13" t="s">
        <v>536</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t="shared" si="80"/>
        <v>0</v>
      </c>
      <c r="AC611" s="499"/>
      <c r="AD611" s="513">
        <v>22320</v>
      </c>
      <c r="AE611" s="508"/>
      <c r="AF611" s="507" t="s">
        <v>1872</v>
      </c>
      <c r="AG611" s="508"/>
      <c r="AH611" s="507" t="s">
        <v>659</v>
      </c>
    </row>
    <row r="612" spans="1:34" ht="31.5">
      <c r="A612" s="588"/>
      <c r="B612" s="607"/>
      <c r="C612" s="205"/>
      <c r="D612" s="66" t="s">
        <v>1524</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0"/>
        <v>2063598.15</v>
      </c>
      <c r="AC612" s="499"/>
      <c r="AD612" s="513"/>
      <c r="AE612" s="508"/>
      <c r="AF612" s="508"/>
      <c r="AG612" s="508"/>
      <c r="AH612" s="508"/>
    </row>
    <row r="613" spans="1:62" s="253" customFormat="1" ht="15.75" customHeight="1">
      <c r="A613" s="588"/>
      <c r="B613" s="607"/>
      <c r="C613" s="252"/>
      <c r="D613" s="351" t="s">
        <v>1525</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0"/>
        <v>569200</v>
      </c>
      <c r="AB613" s="64"/>
      <c r="AC613" s="500"/>
      <c r="AD613" s="516">
        <v>650000</v>
      </c>
      <c r="AE613" s="510"/>
      <c r="AF613" s="510"/>
      <c r="AG613" s="510"/>
      <c r="AH613" s="686" t="s">
        <v>659</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62"/>
      <c r="B614" s="644"/>
      <c r="C614" s="252"/>
      <c r="D614" s="351" t="s">
        <v>1526</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0"/>
        <v>694328.15</v>
      </c>
      <c r="AB614" s="64"/>
      <c r="AC614" s="500"/>
      <c r="AD614" s="516">
        <v>823000</v>
      </c>
      <c r="AE614" s="510"/>
      <c r="AF614" s="510"/>
      <c r="AG614" s="510"/>
      <c r="AH614" s="687"/>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62"/>
      <c r="B615" s="644"/>
      <c r="C615" s="252"/>
      <c r="D615" s="351" t="s">
        <v>1527</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0"/>
        <v>70</v>
      </c>
      <c r="AB615" s="64"/>
      <c r="AC615" s="500"/>
      <c r="AD615" s="516">
        <v>47520</v>
      </c>
      <c r="AE615" s="510"/>
      <c r="AF615" s="510" t="s">
        <v>1873</v>
      </c>
      <c r="AG615" s="510"/>
      <c r="AH615" s="546" t="s">
        <v>1889</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62"/>
      <c r="B616" s="644"/>
      <c r="C616" s="252"/>
      <c r="D616" s="351" t="s">
        <v>1528</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0"/>
        <v>800000</v>
      </c>
      <c r="AB616" s="64"/>
      <c r="AC616" s="500"/>
      <c r="AD616" s="516">
        <v>800000</v>
      </c>
      <c r="AE616" s="510"/>
      <c r="AF616" s="510"/>
      <c r="AG616" s="510"/>
      <c r="AH616" s="507" t="s">
        <v>659</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62"/>
      <c r="B617" s="644"/>
      <c r="C617" s="205"/>
      <c r="D617" s="550" t="s">
        <v>995</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0"/>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61"/>
      <c r="B618" s="645"/>
      <c r="C618" s="205"/>
      <c r="D618" s="13" t="s">
        <v>1608</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0"/>
        <v>220980.62</v>
      </c>
      <c r="AC618" s="499"/>
      <c r="AD618" s="513">
        <v>57508.77</v>
      </c>
      <c r="AE618" s="508"/>
      <c r="AF618" s="508"/>
      <c r="AG618" s="508"/>
      <c r="AH618" s="507" t="s">
        <v>659</v>
      </c>
    </row>
    <row r="619" spans="1:34" ht="20.25" customHeight="1">
      <c r="A619" s="587" t="s">
        <v>294</v>
      </c>
      <c r="B619" s="605" t="s">
        <v>1397</v>
      </c>
      <c r="C619" s="195"/>
      <c r="D619" s="216" t="s">
        <v>1731</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0"/>
        <v>6660</v>
      </c>
      <c r="AC619" s="499"/>
      <c r="AD619" s="513"/>
      <c r="AE619" s="508"/>
      <c r="AF619" s="508"/>
      <c r="AG619" s="508"/>
      <c r="AH619" s="508"/>
    </row>
    <row r="620" spans="1:34" ht="36" customHeight="1">
      <c r="A620" s="588"/>
      <c r="B620" s="607"/>
      <c r="C620" s="569" t="s">
        <v>537</v>
      </c>
      <c r="D620" s="217" t="s">
        <v>538</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0"/>
        <v>0</v>
      </c>
      <c r="AC620" s="499"/>
      <c r="AD620" s="513"/>
      <c r="AE620" s="508"/>
      <c r="AF620" s="508"/>
      <c r="AG620" s="508"/>
      <c r="AH620" s="508"/>
    </row>
    <row r="621" spans="1:34" ht="31.5">
      <c r="A621" s="588"/>
      <c r="B621" s="607"/>
      <c r="C621" s="553"/>
      <c r="D621" s="352" t="s">
        <v>539</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0"/>
        <v>0</v>
      </c>
      <c r="AC621" s="499"/>
      <c r="AD621" s="513">
        <v>55275</v>
      </c>
      <c r="AE621" s="508">
        <v>55275</v>
      </c>
      <c r="AF621" s="641" t="s">
        <v>1874</v>
      </c>
      <c r="AG621" s="508"/>
      <c r="AH621" s="508"/>
    </row>
    <row r="622" spans="1:34" ht="15.75" customHeight="1" hidden="1">
      <c r="A622" s="588"/>
      <c r="B622" s="607"/>
      <c r="C622" s="553"/>
      <c r="D622" s="352" t="s">
        <v>672</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0"/>
        <v>0</v>
      </c>
      <c r="AC622" s="499"/>
      <c r="AD622" s="513"/>
      <c r="AE622" s="508"/>
      <c r="AF622" s="642"/>
      <c r="AG622" s="508"/>
      <c r="AH622" s="508"/>
    </row>
    <row r="623" spans="1:34" ht="31.5">
      <c r="A623" s="588"/>
      <c r="B623" s="607"/>
      <c r="C623" s="553"/>
      <c r="D623" s="352" t="s">
        <v>673</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0"/>
        <v>0</v>
      </c>
      <c r="AC623" s="499"/>
      <c r="AD623" s="513">
        <v>15900</v>
      </c>
      <c r="AE623" s="508">
        <v>15900</v>
      </c>
      <c r="AF623" s="642"/>
      <c r="AG623" s="508"/>
      <c r="AH623" s="508"/>
    </row>
    <row r="624" spans="1:34" ht="31.5">
      <c r="A624" s="588"/>
      <c r="B624" s="607"/>
      <c r="C624" s="554"/>
      <c r="D624" s="352" t="s">
        <v>1636</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0"/>
        <v>0</v>
      </c>
      <c r="AC624" s="499"/>
      <c r="AD624" s="513">
        <v>28500</v>
      </c>
      <c r="AE624" s="508">
        <v>28500</v>
      </c>
      <c r="AF624" s="643"/>
      <c r="AG624" s="508"/>
      <c r="AH624" s="508"/>
    </row>
    <row r="625" spans="1:34" ht="31.5" customHeight="1" hidden="1">
      <c r="A625" s="588"/>
      <c r="B625" s="607"/>
      <c r="C625" s="135" t="s">
        <v>1637</v>
      </c>
      <c r="D625" s="217" t="s">
        <v>1638</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0"/>
        <v>0</v>
      </c>
      <c r="AC625" s="499"/>
      <c r="AD625" s="513"/>
      <c r="AE625" s="508"/>
      <c r="AF625" s="508"/>
      <c r="AG625" s="508"/>
      <c r="AH625" s="508"/>
    </row>
    <row r="626" spans="1:34" ht="31.5" customHeight="1" hidden="1">
      <c r="A626" s="588"/>
      <c r="B626" s="607"/>
      <c r="C626" s="135"/>
      <c r="D626" s="217" t="s">
        <v>1740</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0"/>
        <v>0</v>
      </c>
      <c r="AC626" s="499"/>
      <c r="AD626" s="513"/>
      <c r="AE626" s="508"/>
      <c r="AF626" s="508"/>
      <c r="AG626" s="508"/>
      <c r="AH626" s="508"/>
    </row>
    <row r="627" spans="1:34" ht="51">
      <c r="A627" s="588"/>
      <c r="B627" s="607"/>
      <c r="C627" s="135"/>
      <c r="D627" s="217" t="s">
        <v>674</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0"/>
        <v>0</v>
      </c>
      <c r="AC627" s="499"/>
      <c r="AD627" s="513">
        <v>41511.15</v>
      </c>
      <c r="AE627" s="508">
        <v>52237.35</v>
      </c>
      <c r="AF627" s="507" t="s">
        <v>1297</v>
      </c>
      <c r="AG627" s="508"/>
      <c r="AH627" s="508"/>
    </row>
    <row r="628" spans="1:34" ht="31.5">
      <c r="A628" s="588"/>
      <c r="B628" s="607"/>
      <c r="C628" s="135"/>
      <c r="D628" s="13" t="s">
        <v>1609</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0"/>
        <v>0</v>
      </c>
      <c r="AC628" s="499"/>
      <c r="AD628" s="513">
        <v>30000</v>
      </c>
      <c r="AE628" s="508">
        <v>30000</v>
      </c>
      <c r="AF628" s="507" t="s">
        <v>1298</v>
      </c>
      <c r="AG628" s="507" t="s">
        <v>1888</v>
      </c>
      <c r="AH628" s="507" t="s">
        <v>1889</v>
      </c>
    </row>
    <row r="629" spans="1:34" ht="31.5">
      <c r="A629" s="588"/>
      <c r="B629" s="607"/>
      <c r="C629" s="135"/>
      <c r="D629" s="13" t="s">
        <v>770</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0"/>
        <v>6660</v>
      </c>
      <c r="AC629" s="499"/>
      <c r="AD629" s="513"/>
      <c r="AE629" s="508"/>
      <c r="AF629" s="508"/>
      <c r="AG629" s="508"/>
      <c r="AH629" s="508"/>
    </row>
    <row r="630" spans="1:34" s="64" customFormat="1" ht="25.5" customHeight="1">
      <c r="A630" s="588"/>
      <c r="B630" s="607"/>
      <c r="C630" s="255"/>
      <c r="D630" s="346" t="s">
        <v>771</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0"/>
        <v>160</v>
      </c>
      <c r="AC630" s="500"/>
      <c r="AD630" s="516">
        <v>40000</v>
      </c>
      <c r="AE630" s="516">
        <v>40000</v>
      </c>
      <c r="AF630" s="510" t="s">
        <v>1875</v>
      </c>
      <c r="AG630" s="510"/>
      <c r="AH630" s="686" t="s">
        <v>1889</v>
      </c>
    </row>
    <row r="631" spans="1:34" s="64" customFormat="1" ht="25.5">
      <c r="A631" s="588"/>
      <c r="B631" s="607"/>
      <c r="C631" s="255"/>
      <c r="D631" s="346" t="s">
        <v>772</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0"/>
        <v>0</v>
      </c>
      <c r="AC631" s="500"/>
      <c r="AD631" s="516">
        <v>6000</v>
      </c>
      <c r="AE631" s="516">
        <v>6000</v>
      </c>
      <c r="AF631" s="510" t="s">
        <v>1876</v>
      </c>
      <c r="AG631" s="510"/>
      <c r="AH631" s="687"/>
    </row>
    <row r="632" spans="1:34" s="64" customFormat="1" ht="38.25">
      <c r="A632" s="570"/>
      <c r="B632" s="606"/>
      <c r="C632" s="255"/>
      <c r="D632" s="346" t="s">
        <v>773</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0"/>
        <v>6500</v>
      </c>
      <c r="AC632" s="500"/>
      <c r="AD632" s="516">
        <v>6500</v>
      </c>
      <c r="AE632" s="516">
        <v>6500</v>
      </c>
      <c r="AF632" s="510"/>
      <c r="AG632" s="510"/>
      <c r="AH632" s="547" t="s">
        <v>659</v>
      </c>
    </row>
    <row r="633" spans="1:34" s="30" customFormat="1" ht="15.75" customHeight="1" hidden="1">
      <c r="A633" s="558" t="s">
        <v>295</v>
      </c>
      <c r="B633" s="560" t="s">
        <v>675</v>
      </c>
      <c r="C633" s="167"/>
      <c r="D633" s="216" t="s">
        <v>1333</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0"/>
        <v>0</v>
      </c>
      <c r="AC633" s="59"/>
      <c r="AD633" s="514"/>
      <c r="AE633" s="509"/>
      <c r="AF633" s="509"/>
      <c r="AG633" s="509"/>
      <c r="AH633" s="509"/>
    </row>
    <row r="634" spans="1:34" ht="33.75" customHeight="1" hidden="1">
      <c r="A634" s="559"/>
      <c r="B634" s="561"/>
      <c r="C634" s="167" t="s">
        <v>1334</v>
      </c>
      <c r="D634" s="217" t="s">
        <v>1991</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hidden="1">
      <c r="A635" s="559"/>
      <c r="B635" s="561"/>
      <c r="C635" s="167"/>
      <c r="D635" s="66" t="s">
        <v>1524</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s="64" customFormat="1" ht="15.75" hidden="1">
      <c r="A636" s="559"/>
      <c r="B636" s="561"/>
      <c r="C636" s="244"/>
      <c r="D636" s="67" t="s">
        <v>1525</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0"/>
        <v>0</v>
      </c>
      <c r="AC636" s="500"/>
      <c r="AD636" s="516"/>
      <c r="AE636" s="510"/>
      <c r="AF636" s="510"/>
      <c r="AG636" s="510"/>
      <c r="AH636" s="510"/>
    </row>
    <row r="637" spans="1:34" s="64" customFormat="1" ht="15.75" hidden="1">
      <c r="A637" s="559"/>
      <c r="B637" s="561"/>
      <c r="C637" s="244"/>
      <c r="D637" s="67" t="s">
        <v>1526</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0"/>
        <v>0</v>
      </c>
      <c r="AC637" s="500"/>
      <c r="AD637" s="516"/>
      <c r="AE637" s="510"/>
      <c r="AF637" s="510"/>
      <c r="AG637" s="510"/>
      <c r="AH637" s="510"/>
    </row>
    <row r="638" spans="1:34" s="64" customFormat="1" ht="15.75" hidden="1">
      <c r="A638" s="559"/>
      <c r="B638" s="561"/>
      <c r="C638" s="244"/>
      <c r="D638" s="67" t="s">
        <v>1527</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0"/>
        <v>0</v>
      </c>
      <c r="AC638" s="500"/>
      <c r="AD638" s="516"/>
      <c r="AE638" s="510"/>
      <c r="AF638" s="510"/>
      <c r="AG638" s="510"/>
      <c r="AH638" s="510"/>
    </row>
    <row r="639" spans="1:34" s="64" customFormat="1" ht="15.75" hidden="1">
      <c r="A639" s="559"/>
      <c r="B639" s="561"/>
      <c r="C639" s="244"/>
      <c r="D639" s="67" t="s">
        <v>1528</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0"/>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0"/>
        <v>0</v>
      </c>
      <c r="AC642" s="499"/>
      <c r="AD642" s="513"/>
      <c r="AE642" s="508"/>
      <c r="AF642" s="508"/>
      <c r="AG642" s="508"/>
      <c r="AH642" s="508"/>
    </row>
    <row r="643" spans="1:62" s="28" customFormat="1" ht="15.75" customHeight="1">
      <c r="A643" s="587" t="s">
        <v>202</v>
      </c>
      <c r="B643" s="605" t="s">
        <v>762</v>
      </c>
      <c r="C643" s="195"/>
      <c r="D643" s="216" t="s">
        <v>1731</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0"/>
        <v>104664.8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588"/>
      <c r="B644" s="607"/>
      <c r="C644" s="167" t="s">
        <v>1529</v>
      </c>
      <c r="D644" s="217" t="s">
        <v>1530</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ht="63" customHeight="1" hidden="1">
      <c r="A645" s="588"/>
      <c r="B645" s="607"/>
      <c r="C645" s="167" t="s">
        <v>1531</v>
      </c>
      <c r="D645" s="217" t="s">
        <v>1545</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0"/>
        <v>0</v>
      </c>
      <c r="AC645" s="499"/>
      <c r="AD645" s="513"/>
      <c r="AE645" s="508"/>
      <c r="AF645" s="508"/>
      <c r="AG645" s="508"/>
      <c r="AH645" s="508"/>
    </row>
    <row r="646" spans="1:34" ht="47.25">
      <c r="A646" s="588"/>
      <c r="B646" s="607"/>
      <c r="C646" s="167" t="s">
        <v>1637</v>
      </c>
      <c r="D646" s="217" t="s">
        <v>1546</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0"/>
        <v>0</v>
      </c>
      <c r="AC646" s="499"/>
      <c r="AD646" s="513">
        <v>7232.4</v>
      </c>
      <c r="AE646" s="513">
        <v>7232.4</v>
      </c>
      <c r="AF646" s="507" t="s">
        <v>1299</v>
      </c>
      <c r="AG646" s="508"/>
      <c r="AH646" s="508"/>
    </row>
    <row r="647" spans="1:34" ht="47.25">
      <c r="A647" s="570"/>
      <c r="B647" s="606"/>
      <c r="C647" s="167"/>
      <c r="D647" s="217" t="s">
        <v>1282</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0"/>
        <v>104664.8</v>
      </c>
      <c r="AC647" s="499"/>
      <c r="AD647" s="513">
        <v>486450</v>
      </c>
      <c r="AE647" s="508">
        <v>644286</v>
      </c>
      <c r="AF647" s="507" t="s">
        <v>1300</v>
      </c>
      <c r="AG647" s="507" t="s">
        <v>1888</v>
      </c>
      <c r="AH647" s="507" t="s">
        <v>1889</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0"/>
        <v>0</v>
      </c>
      <c r="AC648" s="499"/>
      <c r="AD648" s="513"/>
      <c r="AE648" s="508"/>
      <c r="AF648" s="508"/>
      <c r="AG648" s="508"/>
      <c r="AH648" s="508"/>
    </row>
    <row r="649" spans="1:34" ht="18.75" customHeight="1">
      <c r="A649" s="233" t="s">
        <v>766</v>
      </c>
      <c r="B649" s="584" t="s">
        <v>1547</v>
      </c>
      <c r="C649" s="584"/>
      <c r="D649" s="58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791701.34</v>
      </c>
      <c r="AA649" s="407">
        <f t="shared" si="80"/>
        <v>168453.2</v>
      </c>
      <c r="AC649" s="499"/>
      <c r="AD649" s="513"/>
      <c r="AE649" s="508"/>
      <c r="AF649" s="508"/>
      <c r="AG649" s="508"/>
      <c r="AH649" s="508"/>
    </row>
    <row r="650" spans="1:34" ht="15.75" customHeight="1">
      <c r="A650" s="558" t="s">
        <v>2027</v>
      </c>
      <c r="B650" s="560" t="s">
        <v>1733</v>
      </c>
      <c r="C650" s="195"/>
      <c r="D650" s="216" t="s">
        <v>1731</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0"/>
        <v>0</v>
      </c>
      <c r="AC650" s="499"/>
      <c r="AD650" s="513"/>
      <c r="AE650" s="508"/>
      <c r="AF650" s="508"/>
      <c r="AG650" s="508"/>
      <c r="AH650" s="508"/>
    </row>
    <row r="651" spans="1:34" ht="31.5" customHeight="1" hidden="1">
      <c r="A651" s="559"/>
      <c r="B651" s="561"/>
      <c r="C651" s="167" t="s">
        <v>1548</v>
      </c>
      <c r="D651" s="208" t="s">
        <v>1549</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34" ht="15.75" customHeight="1" hidden="1">
      <c r="A652" s="559"/>
      <c r="B652" s="561"/>
      <c r="C652" s="167" t="s">
        <v>1445</v>
      </c>
      <c r="D652" s="208" t="s">
        <v>1446</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0"/>
        <v>0</v>
      </c>
      <c r="AC652" s="499"/>
      <c r="AD652" s="513"/>
      <c r="AE652" s="508"/>
      <c r="AF652" s="508"/>
      <c r="AG652" s="508"/>
      <c r="AH652" s="508"/>
    </row>
    <row r="653" spans="1:34" ht="31.5">
      <c r="A653" s="559"/>
      <c r="B653" s="561"/>
      <c r="C653" s="167" t="s">
        <v>283</v>
      </c>
      <c r="D653" s="208" t="s">
        <v>80</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0"/>
        <v>0</v>
      </c>
      <c r="AC653" s="499"/>
      <c r="AD653" s="513">
        <v>86738.64</v>
      </c>
      <c r="AE653" s="508">
        <v>86738.64</v>
      </c>
      <c r="AF653" s="507" t="s">
        <v>212</v>
      </c>
      <c r="AG653" s="508"/>
      <c r="AH653" s="507" t="s">
        <v>213</v>
      </c>
    </row>
    <row r="654" spans="1:34" ht="47.25" customHeight="1" hidden="1">
      <c r="A654" s="559"/>
      <c r="B654" s="561"/>
      <c r="C654" s="167" t="s">
        <v>81</v>
      </c>
      <c r="D654" s="208" t="s">
        <v>460</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0"/>
        <v>0</v>
      </c>
      <c r="AC654" s="499"/>
      <c r="AD654" s="513"/>
      <c r="AE654" s="508"/>
      <c r="AF654" s="508"/>
      <c r="AG654" s="508"/>
      <c r="AH654" s="508"/>
    </row>
    <row r="655" spans="1:34" ht="47.25">
      <c r="A655" s="559"/>
      <c r="B655" s="561"/>
      <c r="C655" s="167"/>
      <c r="D655" s="208" t="s">
        <v>461</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0"/>
        <v>0</v>
      </c>
      <c r="AC655" s="499"/>
      <c r="AD655" s="513">
        <v>86900</v>
      </c>
      <c r="AE655" s="507" t="s">
        <v>214</v>
      </c>
      <c r="AF655" s="508"/>
      <c r="AG655" s="508"/>
      <c r="AH655" s="507" t="s">
        <v>213</v>
      </c>
    </row>
    <row r="656" spans="1:34" ht="47.25" hidden="1">
      <c r="A656" s="559"/>
      <c r="B656" s="561"/>
      <c r="C656" s="148" t="s">
        <v>462</v>
      </c>
      <c r="D656" s="141" t="s">
        <v>2080</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0"/>
        <v>0</v>
      </c>
      <c r="AC656" s="499"/>
      <c r="AD656" s="513"/>
      <c r="AE656" s="508"/>
      <c r="AF656" s="508"/>
      <c r="AG656" s="508"/>
      <c r="AH656" s="508"/>
    </row>
    <row r="657" spans="1:34" ht="31.5" hidden="1">
      <c r="A657" s="559"/>
      <c r="B657" s="561"/>
      <c r="C657" s="148"/>
      <c r="D657" s="259" t="s">
        <v>2081</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63" hidden="1">
      <c r="A658" s="559"/>
      <c r="B658" s="561"/>
      <c r="C658" s="148"/>
      <c r="D658" s="14" t="s">
        <v>2108</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0"/>
        <v>0</v>
      </c>
      <c r="AC658" s="499"/>
      <c r="AD658" s="513"/>
      <c r="AE658" s="508"/>
      <c r="AF658" s="508"/>
      <c r="AG658" s="508"/>
      <c r="AH658" s="508"/>
    </row>
    <row r="659" spans="1:34" ht="63" hidden="1">
      <c r="A659" s="559"/>
      <c r="B659" s="561"/>
      <c r="C659" s="148"/>
      <c r="D659" s="14" t="s">
        <v>1401</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0"/>
        <v>0</v>
      </c>
      <c r="AC659" s="499"/>
      <c r="AD659" s="513"/>
      <c r="AE659" s="508"/>
      <c r="AF659" s="508"/>
      <c r="AG659" s="508"/>
      <c r="AH659" s="508"/>
    </row>
    <row r="660" spans="1:34" ht="31.5" hidden="1">
      <c r="A660" s="613"/>
      <c r="B660" s="562"/>
      <c r="C660" s="148"/>
      <c r="D660" s="141" t="s">
        <v>2082</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aca="true" t="shared" si="88" ref="AA660:AA723">N660+O660+P660+Q660+R660+S660+T660+U660+V660+W660+X660+Y660-Z660</f>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8"/>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8"/>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8"/>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8"/>
        <v>0</v>
      </c>
      <c r="AC664" s="499"/>
      <c r="AD664" s="513"/>
      <c r="AE664" s="508"/>
      <c r="AF664" s="508"/>
      <c r="AG664" s="508"/>
      <c r="AH664" s="508"/>
    </row>
    <row r="665" spans="1:34" ht="161.25" customHeight="1">
      <c r="A665" s="157" t="s">
        <v>203</v>
      </c>
      <c r="B665" s="480" t="s">
        <v>984</v>
      </c>
      <c r="C665" s="135"/>
      <c r="D665" s="141" t="s">
        <v>985</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51428.9+1584+2376+27107.7+50193.2+31921.4+41564.4+8201.9+22193.2+10203.9+7059.1</f>
        <v>253833.7</v>
      </c>
      <c r="AA665" s="407">
        <f t="shared" si="88"/>
        <v>47602.2</v>
      </c>
      <c r="AC665" s="499"/>
      <c r="AD665" s="513">
        <v>294362</v>
      </c>
      <c r="AE665" s="508"/>
      <c r="AF665" s="508"/>
      <c r="AG665" s="508"/>
      <c r="AH665" s="507" t="s">
        <v>1837</v>
      </c>
    </row>
    <row r="666" spans="1:34" ht="15.75" hidden="1">
      <c r="A666" s="558" t="s">
        <v>2026</v>
      </c>
      <c r="B666" s="560" t="s">
        <v>1048</v>
      </c>
      <c r="C666" s="167" t="s">
        <v>1049</v>
      </c>
      <c r="D666" s="136" t="s">
        <v>1731</v>
      </c>
      <c r="E666" s="158"/>
      <c r="F666" s="159"/>
      <c r="G666" s="158"/>
      <c r="H666" s="419"/>
      <c r="I666" s="139">
        <f>SUM(I667:I669)</f>
        <v>0</v>
      </c>
      <c r="J666" s="139">
        <f>SUM(J667:J669)</f>
        <v>0</v>
      </c>
      <c r="K666" s="139">
        <f>SUM(K667:K669)</f>
        <v>0</v>
      </c>
      <c r="L666" s="139">
        <f>SUM(L667:L669)</f>
        <v>603000</v>
      </c>
      <c r="M666" s="139">
        <f>SUM(M667:M669)</f>
        <v>0</v>
      </c>
      <c r="N666" s="139">
        <f aca="true" t="shared" si="89" ref="N666:Z666">SUM(N667:N669)</f>
        <v>0</v>
      </c>
      <c r="O666" s="139">
        <f t="shared" si="89"/>
        <v>0</v>
      </c>
      <c r="P666" s="139">
        <f t="shared" si="89"/>
        <v>0</v>
      </c>
      <c r="Q666" s="139">
        <f t="shared" si="89"/>
        <v>0</v>
      </c>
      <c r="R666" s="139">
        <f t="shared" si="89"/>
        <v>0</v>
      </c>
      <c r="S666" s="139">
        <f t="shared" si="89"/>
        <v>0</v>
      </c>
      <c r="T666" s="139">
        <f t="shared" si="89"/>
        <v>0</v>
      </c>
      <c r="U666" s="139">
        <f t="shared" si="89"/>
        <v>0</v>
      </c>
      <c r="V666" s="139">
        <f t="shared" si="89"/>
        <v>0</v>
      </c>
      <c r="W666" s="139">
        <f t="shared" si="89"/>
        <v>0</v>
      </c>
      <c r="X666" s="139">
        <f t="shared" si="89"/>
        <v>0</v>
      </c>
      <c r="Y666" s="139">
        <f t="shared" si="89"/>
        <v>0</v>
      </c>
      <c r="Z666" s="139">
        <f t="shared" si="89"/>
        <v>0</v>
      </c>
      <c r="AA666" s="407">
        <f t="shared" si="88"/>
        <v>0</v>
      </c>
      <c r="AC666" s="499"/>
      <c r="AD666" s="519"/>
      <c r="AE666" s="520"/>
      <c r="AF666" s="520"/>
      <c r="AG666" s="520"/>
      <c r="AH666" s="520"/>
    </row>
    <row r="667" spans="1:34" s="362" customFormat="1" ht="31.5" hidden="1">
      <c r="A667" s="559"/>
      <c r="B667" s="561"/>
      <c r="C667" s="167"/>
      <c r="D667" s="14" t="s">
        <v>1864</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8"/>
        <v>0</v>
      </c>
      <c r="AC667" s="501"/>
      <c r="AD667" s="521"/>
      <c r="AE667" s="522"/>
      <c r="AF667" s="522"/>
      <c r="AG667" s="522"/>
      <c r="AH667" s="522"/>
    </row>
    <row r="668" spans="1:34" s="362" customFormat="1" ht="63" hidden="1">
      <c r="A668" s="559"/>
      <c r="B668" s="561"/>
      <c r="C668" s="167"/>
      <c r="D668" s="14" t="s">
        <v>1204</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8"/>
        <v>0</v>
      </c>
      <c r="AC668" s="501"/>
      <c r="AD668" s="521"/>
      <c r="AE668" s="522"/>
      <c r="AF668" s="522"/>
      <c r="AG668" s="522"/>
      <c r="AH668" s="522"/>
    </row>
    <row r="669" spans="1:34" s="362" customFormat="1" ht="63" hidden="1">
      <c r="A669" s="613"/>
      <c r="B669" s="562"/>
      <c r="C669" s="167"/>
      <c r="D669" s="14" t="s">
        <v>620</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8"/>
        <v>0</v>
      </c>
      <c r="AC669" s="501"/>
      <c r="AD669" s="521"/>
      <c r="AE669" s="522"/>
      <c r="AF669" s="522"/>
      <c r="AG669" s="522"/>
      <c r="AH669" s="522"/>
    </row>
    <row r="670" spans="1:34" ht="15.75" customHeight="1">
      <c r="A670" s="558" t="s">
        <v>1088</v>
      </c>
      <c r="B670" s="560" t="s">
        <v>1850</v>
      </c>
      <c r="C670" s="195"/>
      <c r="D670" s="216" t="s">
        <v>1731</v>
      </c>
      <c r="E670" s="158"/>
      <c r="F670" s="159"/>
      <c r="G670" s="158"/>
      <c r="H670" s="419"/>
      <c r="I670" s="139">
        <f>SUM(I675:I687)</f>
        <v>233580</v>
      </c>
      <c r="J670" s="139">
        <f aca="true" t="shared" si="90" ref="J670:Z670">SUM(J675:J687)</f>
        <v>0</v>
      </c>
      <c r="K670" s="139">
        <f t="shared" si="90"/>
        <v>0</v>
      </c>
      <c r="L670" s="139">
        <f t="shared" si="90"/>
        <v>233580</v>
      </c>
      <c r="M670" s="139">
        <f t="shared" si="90"/>
        <v>0</v>
      </c>
      <c r="N670" s="139">
        <f t="shared" si="90"/>
        <v>0</v>
      </c>
      <c r="O670" s="139">
        <f t="shared" si="90"/>
        <v>30880</v>
      </c>
      <c r="P670" s="139">
        <f t="shared" si="90"/>
        <v>0</v>
      </c>
      <c r="Q670" s="139">
        <f t="shared" si="90"/>
        <v>0</v>
      </c>
      <c r="R670" s="139">
        <f t="shared" si="90"/>
        <v>31000</v>
      </c>
      <c r="S670" s="139">
        <f t="shared" si="90"/>
        <v>360000</v>
      </c>
      <c r="T670" s="139">
        <f t="shared" si="90"/>
        <v>12000</v>
      </c>
      <c r="U670" s="139">
        <f t="shared" si="90"/>
        <v>-320000</v>
      </c>
      <c r="V670" s="139">
        <f t="shared" si="90"/>
        <v>0</v>
      </c>
      <c r="W670" s="139">
        <f t="shared" si="90"/>
        <v>8200</v>
      </c>
      <c r="X670" s="139">
        <f t="shared" si="90"/>
        <v>74700</v>
      </c>
      <c r="Y670" s="139">
        <f t="shared" si="90"/>
        <v>36800</v>
      </c>
      <c r="Z670" s="139">
        <f t="shared" si="90"/>
        <v>112729</v>
      </c>
      <c r="AA670" s="407">
        <f t="shared" si="88"/>
        <v>120851</v>
      </c>
      <c r="AC670" s="499"/>
      <c r="AD670" s="519"/>
      <c r="AE670" s="520"/>
      <c r="AF670" s="520"/>
      <c r="AG670" s="520"/>
      <c r="AH670" s="520"/>
    </row>
    <row r="671" spans="1:34" ht="47.25" customHeight="1" hidden="1">
      <c r="A671" s="559"/>
      <c r="B671" s="561"/>
      <c r="C671" s="167" t="s">
        <v>1851</v>
      </c>
      <c r="D671" s="141" t="s">
        <v>1852</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31.5" customHeight="1" hidden="1">
      <c r="A672" s="559"/>
      <c r="B672" s="561"/>
      <c r="C672" s="167" t="s">
        <v>1853</v>
      </c>
      <c r="D672" s="208" t="s">
        <v>1223</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47.25" customHeight="1" hidden="1">
      <c r="A673" s="559"/>
      <c r="B673" s="561"/>
      <c r="C673" s="167" t="s">
        <v>1224</v>
      </c>
      <c r="D673" s="208" t="s">
        <v>1454</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47.25" customHeight="1" hidden="1">
      <c r="A674" s="559"/>
      <c r="B674" s="561"/>
      <c r="C674" s="167" t="s">
        <v>1455</v>
      </c>
      <c r="D674" s="141" t="s">
        <v>1456</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8"/>
        <v>0</v>
      </c>
      <c r="AC674" s="499"/>
      <c r="AD674" s="513"/>
      <c r="AE674" s="508"/>
      <c r="AF674" s="508"/>
      <c r="AG674" s="508"/>
      <c r="AH674" s="508"/>
    </row>
    <row r="675" spans="1:34" ht="47.25">
      <c r="A675" s="559"/>
      <c r="B675" s="561"/>
      <c r="C675" s="167" t="s">
        <v>1457</v>
      </c>
      <c r="D675" s="141" t="s">
        <v>385</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8"/>
        <v>0</v>
      </c>
      <c r="AC675" s="499"/>
      <c r="AD675" s="513">
        <v>6400</v>
      </c>
      <c r="AE675" s="508">
        <v>6400</v>
      </c>
      <c r="AF675" s="507" t="s">
        <v>215</v>
      </c>
      <c r="AG675" s="508"/>
      <c r="AH675" s="507" t="s">
        <v>213</v>
      </c>
    </row>
    <row r="676" spans="1:34" ht="31.5" customHeight="1" hidden="1">
      <c r="A676" s="559"/>
      <c r="B676" s="561"/>
      <c r="C676" s="167"/>
      <c r="D676" s="208" t="s">
        <v>247</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t="shared" si="88"/>
        <v>0</v>
      </c>
      <c r="AC676" s="499"/>
      <c r="AD676" s="513"/>
      <c r="AE676" s="508"/>
      <c r="AF676" s="508"/>
      <c r="AG676" s="508"/>
      <c r="AH676" s="508"/>
    </row>
    <row r="677" spans="1:34" ht="47.25">
      <c r="A677" s="559"/>
      <c r="B677" s="561"/>
      <c r="C677" s="167" t="s">
        <v>248</v>
      </c>
      <c r="D677" s="141" t="s">
        <v>237</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88"/>
        <v>0</v>
      </c>
      <c r="AC677" s="499"/>
      <c r="AD677" s="513">
        <v>24480</v>
      </c>
      <c r="AE677" s="508">
        <v>24480</v>
      </c>
      <c r="AF677" s="507" t="s">
        <v>1060</v>
      </c>
      <c r="AG677" s="508"/>
      <c r="AH677" s="507" t="s">
        <v>213</v>
      </c>
    </row>
    <row r="678" spans="1:34" ht="38.25" hidden="1">
      <c r="A678" s="559"/>
      <c r="B678" s="561"/>
      <c r="C678" s="167"/>
      <c r="D678" s="14" t="s">
        <v>1402</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88"/>
        <v>0</v>
      </c>
      <c r="AC678" s="499"/>
      <c r="AD678" s="513">
        <v>82900</v>
      </c>
      <c r="AE678" s="508"/>
      <c r="AF678" s="508"/>
      <c r="AG678" s="508"/>
      <c r="AH678" s="507" t="s">
        <v>1061</v>
      </c>
    </row>
    <row r="679" spans="1:34" ht="31.5">
      <c r="A679" s="559"/>
      <c r="B679" s="561"/>
      <c r="C679" s="167"/>
      <c r="D679" s="14" t="s">
        <v>1403</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88"/>
        <v>14000</v>
      </c>
      <c r="AC679" s="499"/>
      <c r="AD679" s="513">
        <v>14000</v>
      </c>
      <c r="AE679" s="508"/>
      <c r="AF679" s="508"/>
      <c r="AG679" s="508"/>
      <c r="AH679" s="507" t="s">
        <v>1062</v>
      </c>
    </row>
    <row r="680" spans="1:34" ht="51">
      <c r="A680" s="559"/>
      <c r="B680" s="561"/>
      <c r="C680" s="167"/>
      <c r="D680" s="262" t="s">
        <v>1404</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88"/>
        <v>4.6</v>
      </c>
      <c r="AC680" s="499"/>
      <c r="AD680" s="513">
        <v>40000</v>
      </c>
      <c r="AE680" s="508">
        <v>39995.4</v>
      </c>
      <c r="AF680" s="507" t="s">
        <v>1063</v>
      </c>
      <c r="AG680" s="508"/>
      <c r="AH680" s="507" t="s">
        <v>548</v>
      </c>
    </row>
    <row r="681" spans="1:34" ht="89.25">
      <c r="A681" s="559"/>
      <c r="B681" s="561"/>
      <c r="C681" s="167"/>
      <c r="D681" s="262" t="s">
        <v>267</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88"/>
        <v>11001</v>
      </c>
      <c r="AC681" s="499"/>
      <c r="AD681" s="513">
        <v>31000</v>
      </c>
      <c r="AE681" s="508">
        <v>31000</v>
      </c>
      <c r="AF681" s="507" t="s">
        <v>1878</v>
      </c>
      <c r="AG681" s="508"/>
      <c r="AH681" s="507" t="s">
        <v>1879</v>
      </c>
    </row>
    <row r="682" spans="1:34" ht="51">
      <c r="A682" s="559"/>
      <c r="B682" s="561"/>
      <c r="C682" s="167"/>
      <c r="D682" s="262" t="s">
        <v>662</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88"/>
        <v>82900</v>
      </c>
      <c r="AC682" s="499"/>
      <c r="AD682" s="513">
        <v>82900</v>
      </c>
      <c r="AE682" s="508"/>
      <c r="AF682" s="508"/>
      <c r="AG682" s="508"/>
      <c r="AH682" s="507" t="s">
        <v>1877</v>
      </c>
    </row>
    <row r="683" spans="1:34" ht="63">
      <c r="A683" s="559"/>
      <c r="B683" s="561"/>
      <c r="C683" s="167"/>
      <c r="D683" s="262" t="s">
        <v>1154</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88"/>
        <v>133.4</v>
      </c>
      <c r="AC683" s="499"/>
      <c r="AD683" s="513">
        <v>12000</v>
      </c>
      <c r="AE683" s="508">
        <v>11866.6</v>
      </c>
      <c r="AF683" s="507" t="s">
        <v>1880</v>
      </c>
      <c r="AG683" s="508"/>
      <c r="AH683" s="507" t="s">
        <v>1881</v>
      </c>
    </row>
    <row r="684" spans="1:34" ht="48" customHeight="1">
      <c r="A684" s="559"/>
      <c r="B684" s="561"/>
      <c r="C684" s="167"/>
      <c r="D684" s="262" t="s">
        <v>1744</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88"/>
        <v>12800</v>
      </c>
      <c r="AC684" s="499"/>
      <c r="AD684" s="513">
        <v>12800</v>
      </c>
      <c r="AE684" s="508"/>
      <c r="AF684" s="508"/>
      <c r="AG684" s="508"/>
      <c r="AH684" s="507" t="s">
        <v>1062</v>
      </c>
    </row>
    <row r="685" spans="1:34" ht="31.5">
      <c r="A685" s="559"/>
      <c r="B685" s="561"/>
      <c r="C685" s="167"/>
      <c r="D685" s="263" t="s">
        <v>1745</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88"/>
        <v>12</v>
      </c>
      <c r="AC685" s="499"/>
      <c r="AD685" s="513">
        <v>10000</v>
      </c>
      <c r="AE685" s="508">
        <v>9988</v>
      </c>
      <c r="AF685" s="507" t="s">
        <v>1515</v>
      </c>
      <c r="AG685" s="508"/>
      <c r="AH685" s="507" t="s">
        <v>1881</v>
      </c>
    </row>
    <row r="686" spans="1:34" ht="63" hidden="1">
      <c r="A686" s="559"/>
      <c r="B686" s="561"/>
      <c r="C686" s="167"/>
      <c r="D686" s="263" t="s">
        <v>1204</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88"/>
        <v>0</v>
      </c>
      <c r="AC686" s="499"/>
      <c r="AD686" s="513"/>
      <c r="AE686" s="508"/>
      <c r="AF686" s="508"/>
      <c r="AG686" s="508"/>
      <c r="AH686" s="508"/>
    </row>
    <row r="687" spans="1:34" ht="63" hidden="1">
      <c r="A687" s="613"/>
      <c r="B687" s="562"/>
      <c r="C687" s="167"/>
      <c r="D687" s="263" t="s">
        <v>620</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88"/>
        <v>0</v>
      </c>
      <c r="AC687" s="499"/>
      <c r="AD687" s="513"/>
      <c r="AE687" s="508"/>
      <c r="AF687" s="508"/>
      <c r="AG687" s="508"/>
      <c r="AH687" s="508"/>
    </row>
    <row r="688" spans="1:34" s="30" customFormat="1" ht="15.75">
      <c r="A688" s="558" t="s">
        <v>899</v>
      </c>
      <c r="B688" s="560" t="s">
        <v>988</v>
      </c>
      <c r="C688" s="227"/>
      <c r="D688" s="549" t="s">
        <v>1731</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251500</v>
      </c>
      <c r="AA688" s="407">
        <f t="shared" si="88"/>
        <v>0</v>
      </c>
      <c r="AC688" s="59"/>
      <c r="AD688" s="514"/>
      <c r="AE688" s="509"/>
      <c r="AF688" s="509"/>
      <c r="AG688" s="509"/>
      <c r="AH688" s="509"/>
    </row>
    <row r="689" spans="1:34" ht="93" customHeight="1">
      <c r="A689" s="613"/>
      <c r="B689" s="562"/>
      <c r="C689" s="167"/>
      <c r="D689" s="263" t="s">
        <v>1551</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v>251500</v>
      </c>
      <c r="AA689" s="407">
        <f t="shared" si="88"/>
        <v>0</v>
      </c>
      <c r="AC689" s="499"/>
      <c r="AD689" s="513"/>
      <c r="AE689" s="508"/>
      <c r="AF689" s="508"/>
      <c r="AG689" s="508"/>
      <c r="AH689" s="508"/>
    </row>
    <row r="690" spans="1:34" ht="15.75" hidden="1">
      <c r="A690" s="558" t="s">
        <v>1724</v>
      </c>
      <c r="B690" s="560" t="s">
        <v>1398</v>
      </c>
      <c r="C690" s="167"/>
      <c r="D690" s="136" t="s">
        <v>1731</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88"/>
        <v>0</v>
      </c>
      <c r="AC690" s="499"/>
      <c r="AD690" s="513"/>
      <c r="AE690" s="508"/>
      <c r="AF690" s="508"/>
      <c r="AG690" s="508"/>
      <c r="AH690" s="508"/>
    </row>
    <row r="691" spans="1:34" ht="15.75" hidden="1">
      <c r="A691" s="613"/>
      <c r="B691" s="562"/>
      <c r="C691" s="167"/>
      <c r="D691" s="196" t="s">
        <v>383</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88"/>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88"/>
        <v>0</v>
      </c>
      <c r="AC692" s="499"/>
      <c r="AD692" s="513"/>
      <c r="AE692" s="508"/>
      <c r="AF692" s="508"/>
      <c r="AG692" s="508"/>
      <c r="AH692" s="508"/>
    </row>
    <row r="693" spans="1:34" ht="15.75" hidden="1">
      <c r="A693" s="233" t="s">
        <v>767</v>
      </c>
      <c r="B693" s="584" t="s">
        <v>864</v>
      </c>
      <c r="C693" s="584"/>
      <c r="D693" s="58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88"/>
        <v>0</v>
      </c>
      <c r="AC693" s="499"/>
      <c r="AD693" s="513"/>
      <c r="AE693" s="508"/>
      <c r="AF693" s="508"/>
      <c r="AG693" s="508"/>
      <c r="AH693" s="508"/>
    </row>
    <row r="694" spans="1:34" ht="15.75" customHeight="1" hidden="1">
      <c r="A694" s="581" t="s">
        <v>2027</v>
      </c>
      <c r="B694" s="605" t="s">
        <v>1733</v>
      </c>
      <c r="C694" s="195"/>
      <c r="D694" s="136" t="s">
        <v>238</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88"/>
        <v>0</v>
      </c>
      <c r="AC694" s="499"/>
      <c r="AD694" s="513"/>
      <c r="AE694" s="508"/>
      <c r="AF694" s="508"/>
      <c r="AG694" s="508"/>
      <c r="AH694" s="508"/>
    </row>
    <row r="695" spans="1:34" ht="31.5" hidden="1">
      <c r="A695" s="582"/>
      <c r="B695" s="607"/>
      <c r="C695" s="135" t="s">
        <v>283</v>
      </c>
      <c r="D695" s="141" t="s">
        <v>284</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88"/>
        <v>0</v>
      </c>
      <c r="AC695" s="499"/>
      <c r="AD695" s="513"/>
      <c r="AE695" s="508"/>
      <c r="AF695" s="508"/>
      <c r="AG695" s="508"/>
      <c r="AH695" s="508"/>
    </row>
    <row r="696" spans="1:34" ht="31.5" customHeight="1" hidden="1">
      <c r="A696" s="582"/>
      <c r="B696" s="607"/>
      <c r="C696" s="135" t="s">
        <v>239</v>
      </c>
      <c r="D696" s="141" t="s">
        <v>240</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88"/>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88"/>
        <v>0</v>
      </c>
      <c r="AC697" s="499"/>
      <c r="AD697" s="513"/>
      <c r="AE697" s="508"/>
      <c r="AF697" s="508"/>
      <c r="AG697" s="508"/>
      <c r="AH697" s="508"/>
    </row>
    <row r="698" spans="1:34" ht="15.75">
      <c r="A698" s="233" t="s">
        <v>768</v>
      </c>
      <c r="B698" s="584" t="s">
        <v>241</v>
      </c>
      <c r="C698" s="584"/>
      <c r="D698" s="58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21543684.03</v>
      </c>
      <c r="AA698" s="407">
        <f t="shared" si="88"/>
        <v>37273946.33</v>
      </c>
      <c r="AC698" s="499"/>
      <c r="AD698" s="513"/>
      <c r="AE698" s="508"/>
      <c r="AF698" s="508"/>
      <c r="AG698" s="508"/>
      <c r="AH698" s="508"/>
    </row>
    <row r="699" spans="1:34" ht="15.75" customHeight="1" hidden="1">
      <c r="A699" s="581" t="s">
        <v>2027</v>
      </c>
      <c r="B699" s="605" t="s">
        <v>1733</v>
      </c>
      <c r="C699" s="135"/>
      <c r="D699" s="136" t="s">
        <v>1731</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88"/>
        <v>0</v>
      </c>
      <c r="AC699" s="499"/>
      <c r="AD699" s="513"/>
      <c r="AE699" s="508"/>
      <c r="AF699" s="508"/>
      <c r="AG699" s="508"/>
      <c r="AH699" s="508"/>
    </row>
    <row r="700" spans="1:34" ht="31.5" hidden="1">
      <c r="A700" s="582"/>
      <c r="B700" s="607"/>
      <c r="C700" s="135" t="s">
        <v>283</v>
      </c>
      <c r="D700" s="141" t="s">
        <v>284</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88"/>
        <v>0</v>
      </c>
      <c r="AC700" s="499"/>
      <c r="AD700" s="513"/>
      <c r="AE700" s="508"/>
      <c r="AF700" s="508"/>
      <c r="AG700" s="508"/>
      <c r="AH700" s="508"/>
    </row>
    <row r="701" spans="1:34" s="30" customFormat="1" ht="15.75">
      <c r="A701" s="235">
        <v>100000</v>
      </c>
      <c r="B701" s="555" t="s">
        <v>242</v>
      </c>
      <c r="C701" s="556"/>
      <c r="D701" s="55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8238162.89</v>
      </c>
      <c r="AA701" s="407">
        <f t="shared" si="88"/>
        <v>7154849.27</v>
      </c>
      <c r="AC701" s="59"/>
      <c r="AD701" s="514"/>
      <c r="AE701" s="509"/>
      <c r="AF701" s="509"/>
      <c r="AG701" s="509"/>
      <c r="AH701" s="509"/>
    </row>
    <row r="702" spans="1:62" s="54" customFormat="1" ht="16.5" customHeight="1">
      <c r="A702" s="586">
        <v>100102</v>
      </c>
      <c r="B702" s="586" t="s">
        <v>243</v>
      </c>
      <c r="C702" s="135"/>
      <c r="D702" s="216" t="s">
        <v>1731</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7281588.9</v>
      </c>
      <c r="AA702" s="407">
        <f t="shared" si="88"/>
        <v>6331576.58</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86"/>
      <c r="B703" s="586"/>
      <c r="C703" s="135" t="s">
        <v>1561</v>
      </c>
      <c r="D703" s="217" t="s">
        <v>1562</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88"/>
        <v>549979.68</v>
      </c>
      <c r="AC703" s="499"/>
      <c r="AD703" s="512">
        <v>943284.28</v>
      </c>
      <c r="AE703" s="646" t="s">
        <v>1790</v>
      </c>
      <c r="AF703" s="647"/>
      <c r="AG703" s="647"/>
      <c r="AH703" s="648"/>
    </row>
    <row r="704" spans="1:34" s="45" customFormat="1" ht="38.25">
      <c r="A704" s="586"/>
      <c r="B704" s="586"/>
      <c r="C704" s="135"/>
      <c r="D704" s="217" t="s">
        <v>1984</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88"/>
        <v>268923.6</v>
      </c>
      <c r="AC704" s="499"/>
      <c r="AD704" s="512">
        <v>300000</v>
      </c>
      <c r="AE704" s="512"/>
      <c r="AF704" s="507"/>
      <c r="AG704" s="507" t="s">
        <v>1793</v>
      </c>
      <c r="AH704" s="507" t="s">
        <v>1794</v>
      </c>
    </row>
    <row r="705" spans="1:34" s="45" customFormat="1" ht="31.5">
      <c r="A705" s="586"/>
      <c r="B705" s="586"/>
      <c r="C705" s="135"/>
      <c r="D705" s="217" t="s">
        <v>1538</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88"/>
        <v>30000</v>
      </c>
      <c r="AC705" s="499"/>
      <c r="AD705" s="512"/>
      <c r="AE705" s="512"/>
      <c r="AF705" s="543"/>
      <c r="AG705" s="533"/>
      <c r="AH705" s="534"/>
    </row>
    <row r="706" spans="1:34" s="45" customFormat="1" ht="47.25">
      <c r="A706" s="586"/>
      <c r="B706" s="586"/>
      <c r="C706" s="135"/>
      <c r="D706" s="217" t="s">
        <v>2062</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1188+792+17820+89600.4+1415+100122+68418+396+181709.71+59281.2+1422.58+2513.62+61796.4+112152+3092.62+65935.2</f>
        <v>767654.73</v>
      </c>
      <c r="AA706" s="407">
        <f t="shared" si="88"/>
        <v>291345.27</v>
      </c>
      <c r="AC706" s="499"/>
      <c r="AD706" s="512">
        <v>1426000</v>
      </c>
      <c r="AE706" s="507"/>
      <c r="AF706" s="646" t="s">
        <v>1795</v>
      </c>
      <c r="AG706" s="647"/>
      <c r="AH706" s="648"/>
    </row>
    <row r="707" spans="1:34" s="362" customFormat="1" ht="54" customHeight="1">
      <c r="A707" s="586"/>
      <c r="B707" s="586"/>
      <c r="C707" s="135"/>
      <c r="D707" s="1" t="s">
        <v>947</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40247.93+681086.4+74563.2+74968.8+66079.49+852+2306.18+277312.8+4614+221885.13</f>
        <v>1443915.93</v>
      </c>
      <c r="AA707" s="407">
        <f t="shared" si="88"/>
        <v>1301384.07</v>
      </c>
      <c r="AC707" s="501"/>
      <c r="AD707" s="512">
        <v>1978300</v>
      </c>
      <c r="AE707" s="512">
        <v>1978300</v>
      </c>
      <c r="AF707" s="507"/>
      <c r="AG707" s="507" t="s">
        <v>1791</v>
      </c>
      <c r="AH707" s="507" t="s">
        <v>1792</v>
      </c>
    </row>
    <row r="708" spans="1:34" s="362" customFormat="1" ht="63.75">
      <c r="A708" s="586"/>
      <c r="B708" s="586"/>
      <c r="C708" s="135" t="s">
        <v>521</v>
      </c>
      <c r="D708" s="1" t="s">
        <v>2061</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+21308.6+197559.19+1718.86</f>
        <v>3904852.4</v>
      </c>
      <c r="AA708" s="407">
        <f t="shared" si="88"/>
        <v>3224210.8</v>
      </c>
      <c r="AC708" s="501"/>
      <c r="AD708" s="512">
        <v>7323204</v>
      </c>
      <c r="AE708" s="512">
        <v>7323204</v>
      </c>
      <c r="AF708" s="507" t="s">
        <v>1796</v>
      </c>
      <c r="AG708" s="507" t="s">
        <v>1797</v>
      </c>
      <c r="AH708" s="507"/>
    </row>
    <row r="709" spans="1:34" s="362" customFormat="1" ht="31.5" hidden="1">
      <c r="A709" s="586"/>
      <c r="B709" s="586"/>
      <c r="C709" s="135"/>
      <c r="D709" s="1" t="s">
        <v>661</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88"/>
        <v>0</v>
      </c>
      <c r="AC709" s="501"/>
      <c r="AD709" s="512"/>
      <c r="AE709" s="535"/>
      <c r="AF709" s="533"/>
      <c r="AG709" s="534"/>
      <c r="AH709" s="507"/>
    </row>
    <row r="710" spans="1:34" s="362" customFormat="1" ht="31.5">
      <c r="A710" s="586"/>
      <c r="B710" s="586"/>
      <c r="C710" s="135" t="s">
        <v>523</v>
      </c>
      <c r="D710" s="1" t="s">
        <v>525</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88"/>
        <v>250000</v>
      </c>
      <c r="AC710" s="501"/>
      <c r="AD710" s="512">
        <v>250000</v>
      </c>
      <c r="AE710" s="646" t="s">
        <v>1798</v>
      </c>
      <c r="AF710" s="647"/>
      <c r="AG710" s="648"/>
      <c r="AH710" s="507"/>
    </row>
    <row r="711" spans="1:34" s="362" customFormat="1" ht="31.5" hidden="1">
      <c r="A711" s="586"/>
      <c r="B711" s="586"/>
      <c r="C711" s="135" t="s">
        <v>603</v>
      </c>
      <c r="D711" s="1" t="s">
        <v>0</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88"/>
        <v>0</v>
      </c>
      <c r="AC711" s="501"/>
      <c r="AD711" s="512">
        <v>100000</v>
      </c>
      <c r="AE711" s="507"/>
      <c r="AF711" s="507"/>
      <c r="AG711" s="507" t="s">
        <v>1793</v>
      </c>
      <c r="AH711" s="507"/>
    </row>
    <row r="712" spans="1:34" s="362" customFormat="1" ht="31.5">
      <c r="A712" s="586"/>
      <c r="B712" s="586"/>
      <c r="C712" s="135" t="s">
        <v>1568</v>
      </c>
      <c r="D712" s="1" t="s">
        <v>1</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88"/>
        <v>99900</v>
      </c>
      <c r="AC712" s="501"/>
      <c r="AD712" s="512">
        <v>99900</v>
      </c>
      <c r="AE712" s="646" t="s">
        <v>1798</v>
      </c>
      <c r="AF712" s="647"/>
      <c r="AG712" s="648"/>
      <c r="AH712" s="507"/>
    </row>
    <row r="713" spans="1:34" s="362" customFormat="1" ht="38.25">
      <c r="A713" s="586"/>
      <c r="B713" s="586"/>
      <c r="C713" s="135"/>
      <c r="D713" s="1" t="s">
        <v>948</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88"/>
        <v>1305.2</v>
      </c>
      <c r="AC713" s="501"/>
      <c r="AD713" s="512">
        <v>20000</v>
      </c>
      <c r="AE713" s="507">
        <v>21289</v>
      </c>
      <c r="AF713" s="507"/>
      <c r="AG713" s="507" t="s">
        <v>1791</v>
      </c>
      <c r="AH713" s="507" t="s">
        <v>1794</v>
      </c>
    </row>
    <row r="714" spans="1:34" s="362" customFormat="1" ht="48" customHeight="1">
      <c r="A714" s="586"/>
      <c r="B714" s="586"/>
      <c r="C714" s="135"/>
      <c r="D714" s="1" t="s">
        <v>949</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88"/>
        <v>45927.2</v>
      </c>
      <c r="AC714" s="501"/>
      <c r="AD714" s="512">
        <v>99000</v>
      </c>
      <c r="AE714" s="507">
        <v>99780</v>
      </c>
      <c r="AF714" s="507"/>
      <c r="AG714" s="507" t="s">
        <v>1791</v>
      </c>
      <c r="AH714" s="507" t="s">
        <v>1794</v>
      </c>
    </row>
    <row r="715" spans="1:34" s="362" customFormat="1" ht="58.5" customHeight="1">
      <c r="A715" s="586"/>
      <c r="B715" s="586"/>
      <c r="C715" s="135"/>
      <c r="D715" s="1" t="s">
        <v>894</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1540.93+4915.51+179782.8+1614.14</f>
        <v>187853.38</v>
      </c>
      <c r="AA715" s="407">
        <f t="shared" si="88"/>
        <v>188946.62</v>
      </c>
      <c r="AC715" s="501"/>
      <c r="AD715" s="512">
        <v>336677.2</v>
      </c>
      <c r="AE715" s="507">
        <v>337600</v>
      </c>
      <c r="AF715" s="507" t="s">
        <v>1799</v>
      </c>
      <c r="AG715" s="507" t="s">
        <v>1800</v>
      </c>
      <c r="AH715" s="507" t="s">
        <v>1794</v>
      </c>
    </row>
    <row r="716" spans="1:34" s="362" customFormat="1" ht="38.25">
      <c r="A716" s="586"/>
      <c r="B716" s="586"/>
      <c r="C716" s="135"/>
      <c r="D716" s="1" t="s">
        <v>465</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88"/>
        <v>59874.8</v>
      </c>
      <c r="AC716" s="501"/>
      <c r="AD716" s="512">
        <v>50000</v>
      </c>
      <c r="AE716" s="507">
        <v>63349</v>
      </c>
      <c r="AF716" s="507"/>
      <c r="AG716" s="507" t="s">
        <v>1791</v>
      </c>
      <c r="AH716" s="507" t="s">
        <v>1794</v>
      </c>
    </row>
    <row r="717" spans="1:34" s="362" customFormat="1" ht="38.25">
      <c r="A717" s="586"/>
      <c r="B717" s="586"/>
      <c r="C717" s="135"/>
      <c r="D717" s="1" t="s">
        <v>951</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f>1320+199207.81</f>
        <v>200527.81</v>
      </c>
      <c r="AA717" s="407">
        <f t="shared" si="88"/>
        <v>17120.19</v>
      </c>
      <c r="AC717" s="501"/>
      <c r="AD717" s="512">
        <v>114000</v>
      </c>
      <c r="AE717" s="507">
        <v>217648</v>
      </c>
      <c r="AF717" s="507"/>
      <c r="AG717" s="507" t="s">
        <v>1801</v>
      </c>
      <c r="AH717" s="507" t="s">
        <v>1794</v>
      </c>
    </row>
    <row r="718" spans="1:34" s="362" customFormat="1" ht="31.5">
      <c r="A718" s="586"/>
      <c r="B718" s="586"/>
      <c r="C718" s="135"/>
      <c r="D718" s="1" t="s">
        <v>950</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88"/>
        <v>2033.43</v>
      </c>
      <c r="AC718" s="501"/>
      <c r="AD718" s="512">
        <v>130000</v>
      </c>
      <c r="AE718" s="507">
        <v>127967</v>
      </c>
      <c r="AF718" s="507" t="s">
        <v>1803</v>
      </c>
      <c r="AG718" s="525" t="s">
        <v>1804</v>
      </c>
      <c r="AH718" s="507" t="s">
        <v>1805</v>
      </c>
    </row>
    <row r="719" spans="1:34" s="362" customFormat="1" ht="38.25">
      <c r="A719" s="586"/>
      <c r="B719" s="586"/>
      <c r="C719" s="135"/>
      <c r="D719" s="1" t="s">
        <v>2109</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88"/>
        <v>625.72</v>
      </c>
      <c r="AC719" s="501"/>
      <c r="AD719" s="512">
        <v>142800</v>
      </c>
      <c r="AE719" s="507">
        <v>182688</v>
      </c>
      <c r="AF719" s="507"/>
      <c r="AG719" s="507" t="s">
        <v>1802</v>
      </c>
      <c r="AH719" s="507" t="s">
        <v>1794</v>
      </c>
    </row>
    <row r="720" spans="1:62" s="54" customFormat="1" ht="15.75" customHeight="1">
      <c r="A720" s="586">
        <v>100106</v>
      </c>
      <c r="B720" s="586" t="s">
        <v>797</v>
      </c>
      <c r="C720" s="195"/>
      <c r="D720" s="216" t="s">
        <v>1731</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956573.99</v>
      </c>
      <c r="AA720" s="407">
        <f t="shared" si="88"/>
        <v>803272.69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86"/>
      <c r="B721" s="586"/>
      <c r="C721" s="135" t="s">
        <v>1037</v>
      </c>
      <c r="D721" s="1" t="s">
        <v>5</v>
      </c>
      <c r="E721" s="142"/>
      <c r="F721" s="143"/>
      <c r="G721" s="142"/>
      <c r="H721" s="417" t="s">
        <v>150</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65132.9+200366.31+60605.67+76456.8+14488.88+107440.2+26295.81+40400.8+77357+34389+40425+7162.86+12351.6+36659+193+9130.16+15033+45129.6+87556.4</f>
        <v>956573.99</v>
      </c>
      <c r="AA721" s="407">
        <f t="shared" si="88"/>
        <v>803272.69</v>
      </c>
      <c r="AB721" s="490"/>
      <c r="AC721" s="501"/>
      <c r="AD721" s="512">
        <v>1759846.68</v>
      </c>
      <c r="AE721" s="646" t="s">
        <v>1806</v>
      </c>
      <c r="AF721" s="647"/>
      <c r="AG721" s="648"/>
      <c r="AH721" s="507" t="s">
        <v>1794</v>
      </c>
    </row>
    <row r="722" spans="1:34" s="362" customFormat="1" ht="73.5" customHeight="1" hidden="1">
      <c r="A722" s="586"/>
      <c r="B722" s="586"/>
      <c r="C722" s="135"/>
      <c r="D722" s="13" t="s">
        <v>6</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88"/>
        <v>0</v>
      </c>
      <c r="AC722" s="501"/>
      <c r="AD722" s="512"/>
      <c r="AE722" s="507"/>
      <c r="AF722" s="507"/>
      <c r="AG722" s="507"/>
      <c r="AH722" s="507"/>
    </row>
    <row r="723" spans="1:62" s="28" customFormat="1" ht="15.75">
      <c r="A723" s="605">
        <v>100203</v>
      </c>
      <c r="B723" s="605" t="s">
        <v>505</v>
      </c>
      <c r="C723" s="267"/>
      <c r="D723" s="216" t="s">
        <v>1731</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88"/>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607"/>
      <c r="B724" s="607"/>
      <c r="C724" s="266"/>
      <c r="D724" s="217" t="s">
        <v>705</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aca="true" t="shared" si="98" ref="AA724:AA787">N724+O724+P724+Q724+R724+S724+T724+U724+V724+W724+X724+Y724-Z724</f>
        <v>20000</v>
      </c>
      <c r="AC724" s="498"/>
      <c r="AD724" s="512">
        <v>20000</v>
      </c>
      <c r="AE724" s="507"/>
      <c r="AF724" s="507"/>
      <c r="AG724" s="507"/>
      <c r="AH724" s="507" t="s">
        <v>1794</v>
      </c>
    </row>
    <row r="725" spans="1:62" s="28" customFormat="1" ht="15.75">
      <c r="A725" s="605">
        <v>150101</v>
      </c>
      <c r="B725" s="605" t="s">
        <v>1933</v>
      </c>
      <c r="C725" s="195"/>
      <c r="D725" s="216" t="s">
        <v>1731</v>
      </c>
      <c r="E725" s="137"/>
      <c r="F725" s="159"/>
      <c r="G725" s="137"/>
      <c r="H725" s="416"/>
      <c r="I725" s="139">
        <f aca="true" t="shared" si="99" ref="I725:Z725">SUM(I726:I750)</f>
        <v>19524624.62</v>
      </c>
      <c r="J725" s="139">
        <f t="shared" si="99"/>
        <v>0</v>
      </c>
      <c r="K725" s="139">
        <f t="shared" si="99"/>
        <v>0</v>
      </c>
      <c r="L725" s="139">
        <f t="shared" si="99"/>
        <v>26266288.57</v>
      </c>
      <c r="M725" s="139">
        <f t="shared" si="99"/>
        <v>0</v>
      </c>
      <c r="N725" s="139">
        <f t="shared" si="99"/>
        <v>0</v>
      </c>
      <c r="O725" s="139">
        <f t="shared" si="99"/>
        <v>1278506.72</v>
      </c>
      <c r="P725" s="139">
        <f t="shared" si="99"/>
        <v>0</v>
      </c>
      <c r="Q725" s="139">
        <f t="shared" si="99"/>
        <v>770000</v>
      </c>
      <c r="R725" s="139">
        <f t="shared" si="99"/>
        <v>1062994</v>
      </c>
      <c r="S725" s="139">
        <f t="shared" si="99"/>
        <v>6661395</v>
      </c>
      <c r="T725" s="139">
        <f t="shared" si="99"/>
        <v>2528886.59</v>
      </c>
      <c r="U725" s="139">
        <f t="shared" si="99"/>
        <v>3969780.2</v>
      </c>
      <c r="V725" s="139">
        <f t="shared" si="99"/>
        <v>2157845.62</v>
      </c>
      <c r="W725" s="139">
        <f>SUM(W726:W750)</f>
        <v>1646619.68</v>
      </c>
      <c r="X725" s="139">
        <f t="shared" si="99"/>
        <v>-551403.19</v>
      </c>
      <c r="Y725" s="139">
        <f t="shared" si="99"/>
        <v>0</v>
      </c>
      <c r="Z725" s="139">
        <f t="shared" si="99"/>
        <v>2617268.46</v>
      </c>
      <c r="AA725" s="407">
        <f t="shared" si="98"/>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607"/>
      <c r="B726" s="607"/>
      <c r="C726" s="266" t="s">
        <v>1107</v>
      </c>
      <c r="D726" s="14" t="s">
        <v>1128</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8"/>
        <v>0</v>
      </c>
      <c r="AC726" s="499"/>
      <c r="AD726" s="512">
        <v>1278506.72</v>
      </c>
      <c r="AE726" s="507">
        <v>3845764.8</v>
      </c>
      <c r="AF726" s="507" t="s">
        <v>95</v>
      </c>
      <c r="AG726" s="507" t="s">
        <v>1815</v>
      </c>
      <c r="AH726" s="507" t="s">
        <v>1816</v>
      </c>
    </row>
    <row r="727" spans="1:34" s="362" customFormat="1" ht="18" customHeight="1" hidden="1">
      <c r="A727" s="607"/>
      <c r="B727" s="607"/>
      <c r="C727" s="266"/>
      <c r="D727" s="374" t="s">
        <v>706</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8"/>
        <v>0</v>
      </c>
      <c r="AC727" s="501"/>
      <c r="AD727" s="512"/>
      <c r="AE727" s="507"/>
      <c r="AF727" s="507"/>
      <c r="AG727" s="507"/>
      <c r="AH727" s="507"/>
    </row>
    <row r="728" spans="1:34" s="362" customFormat="1" ht="15.75" hidden="1">
      <c r="A728" s="607"/>
      <c r="B728" s="607"/>
      <c r="C728" s="266"/>
      <c r="D728" s="374" t="s">
        <v>735</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8"/>
        <v>0</v>
      </c>
      <c r="AC728" s="501"/>
      <c r="AD728" s="512"/>
      <c r="AE728" s="507"/>
      <c r="AF728" s="507"/>
      <c r="AG728" s="507"/>
      <c r="AH728" s="507"/>
    </row>
    <row r="729" spans="1:34" s="362" customFormat="1" ht="31.5" hidden="1">
      <c r="A729" s="607"/>
      <c r="B729" s="607"/>
      <c r="C729" s="266"/>
      <c r="D729" s="14" t="s">
        <v>1908</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8"/>
        <v>0</v>
      </c>
      <c r="AC729" s="501"/>
      <c r="AD729" s="512"/>
      <c r="AE729" s="507"/>
      <c r="AF729" s="507"/>
      <c r="AG729" s="507"/>
      <c r="AH729" s="507"/>
    </row>
    <row r="730" spans="1:34" s="362" customFormat="1" ht="15.75" hidden="1">
      <c r="A730" s="607"/>
      <c r="B730" s="607"/>
      <c r="C730" s="266"/>
      <c r="D730" s="14" t="s">
        <v>1909</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8"/>
        <v>0</v>
      </c>
      <c r="AC730" s="501"/>
      <c r="AD730" s="512"/>
      <c r="AE730" s="507"/>
      <c r="AF730" s="507"/>
      <c r="AG730" s="507"/>
      <c r="AH730" s="507"/>
    </row>
    <row r="731" spans="1:34" s="362" customFormat="1" ht="31.5" hidden="1">
      <c r="A731" s="607"/>
      <c r="B731" s="607"/>
      <c r="C731" s="266"/>
      <c r="D731" s="13" t="s">
        <v>806</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8"/>
        <v>0</v>
      </c>
      <c r="AC731" s="501"/>
      <c r="AD731" s="512"/>
      <c r="AE731" s="507"/>
      <c r="AF731" s="507"/>
      <c r="AG731" s="507"/>
      <c r="AH731" s="507"/>
    </row>
    <row r="732" spans="1:34" s="362" customFormat="1" ht="47.25" hidden="1">
      <c r="A732" s="607"/>
      <c r="B732" s="607"/>
      <c r="C732" s="266"/>
      <c r="D732" s="14" t="s">
        <v>1477</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8"/>
        <v>0</v>
      </c>
      <c r="AC732" s="501"/>
      <c r="AD732" s="512"/>
      <c r="AE732" s="507"/>
      <c r="AF732" s="507"/>
      <c r="AG732" s="507"/>
      <c r="AH732" s="507"/>
    </row>
    <row r="733" spans="1:34" s="362" customFormat="1" ht="47.25">
      <c r="A733" s="607"/>
      <c r="B733" s="607"/>
      <c r="C733" s="266"/>
      <c r="D733" s="14" t="s">
        <v>665</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8"/>
        <v>93858.69</v>
      </c>
      <c r="AC733" s="501"/>
      <c r="AD733" s="512"/>
      <c r="AE733" s="507"/>
      <c r="AF733" s="507"/>
      <c r="AG733" s="507"/>
      <c r="AH733" s="507"/>
    </row>
    <row r="734" spans="1:34" s="362" customFormat="1" ht="38.25">
      <c r="A734" s="607"/>
      <c r="B734" s="607"/>
      <c r="C734" s="266" t="s">
        <v>1395</v>
      </c>
      <c r="D734" s="1" t="s">
        <v>1590</v>
      </c>
      <c r="E734" s="142">
        <v>16785.716</v>
      </c>
      <c r="F734" s="143">
        <f aca="true" t="shared" si="100"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8"/>
        <v>59872.26</v>
      </c>
      <c r="AC734" s="501"/>
      <c r="AD734" s="512">
        <v>106968</v>
      </c>
      <c r="AE734" s="507">
        <v>951562.56</v>
      </c>
      <c r="AF734" s="507" t="s">
        <v>1817</v>
      </c>
      <c r="AG734" s="507" t="s">
        <v>1818</v>
      </c>
      <c r="AH734" s="507" t="s">
        <v>1794</v>
      </c>
    </row>
    <row r="735" spans="1:34" s="362" customFormat="1" ht="92.25" customHeight="1">
      <c r="A735" s="607"/>
      <c r="B735" s="607"/>
      <c r="C735" s="266" t="s">
        <v>1389</v>
      </c>
      <c r="D735" s="1" t="s">
        <v>574</v>
      </c>
      <c r="E735" s="142">
        <v>990</v>
      </c>
      <c r="F735" s="143">
        <f t="shared" si="100"/>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8"/>
        <v>2128808.99</v>
      </c>
      <c r="AC735" s="501"/>
      <c r="AD735" s="512">
        <v>2700000</v>
      </c>
      <c r="AE735" s="507">
        <v>4927226</v>
      </c>
      <c r="AF735" s="507" t="s">
        <v>1819</v>
      </c>
      <c r="AG735" s="507" t="s">
        <v>1820</v>
      </c>
      <c r="AH735" s="507" t="s">
        <v>1821</v>
      </c>
    </row>
    <row r="736" spans="1:34" s="362" customFormat="1" ht="63.75" hidden="1">
      <c r="A736" s="607"/>
      <c r="B736" s="607"/>
      <c r="C736" s="266" t="s">
        <v>1391</v>
      </c>
      <c r="D736" s="14" t="s">
        <v>1591</v>
      </c>
      <c r="E736" s="142">
        <v>972.32</v>
      </c>
      <c r="F736" s="143">
        <f t="shared" si="100"/>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8"/>
        <v>0</v>
      </c>
      <c r="AC736" s="501"/>
      <c r="AD736" s="512">
        <v>419722</v>
      </c>
      <c r="AE736" s="507">
        <v>6887109</v>
      </c>
      <c r="AF736" s="507" t="s">
        <v>1822</v>
      </c>
      <c r="AG736" s="507" t="s">
        <v>1823</v>
      </c>
      <c r="AH736" s="507"/>
    </row>
    <row r="737" spans="1:34" s="362" customFormat="1" ht="63.75">
      <c r="A737" s="607"/>
      <c r="B737" s="607"/>
      <c r="C737" s="266" t="s">
        <v>1663</v>
      </c>
      <c r="D737" s="14" t="s">
        <v>859</v>
      </c>
      <c r="E737" s="142">
        <v>3719.482</v>
      </c>
      <c r="F737" s="143">
        <f t="shared" si="100"/>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8"/>
        <v>42318.81</v>
      </c>
      <c r="AC737" s="501"/>
      <c r="AD737" s="512">
        <v>42318.81</v>
      </c>
      <c r="AE737" s="507">
        <v>359517</v>
      </c>
      <c r="AF737" s="507" t="s">
        <v>1824</v>
      </c>
      <c r="AG737" s="507" t="s">
        <v>1825</v>
      </c>
      <c r="AH737" s="507"/>
    </row>
    <row r="738" spans="1:34" s="362" customFormat="1" ht="31.5">
      <c r="A738" s="607"/>
      <c r="B738" s="607"/>
      <c r="C738" s="266" t="s">
        <v>1665</v>
      </c>
      <c r="D738" s="14" t="s">
        <v>860</v>
      </c>
      <c r="E738" s="142"/>
      <c r="F738" s="143" t="e">
        <f t="shared" si="100"/>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8"/>
        <v>150000</v>
      </c>
      <c r="AC738" s="501"/>
      <c r="AD738" s="512">
        <v>150000</v>
      </c>
      <c r="AE738" s="512">
        <v>150000</v>
      </c>
      <c r="AF738" s="507"/>
      <c r="AG738" s="507"/>
      <c r="AH738" s="507"/>
    </row>
    <row r="739" spans="1:34" s="362" customFormat="1" ht="63.75">
      <c r="A739" s="607"/>
      <c r="B739" s="607"/>
      <c r="C739" s="266"/>
      <c r="D739" s="14" t="s">
        <v>861</v>
      </c>
      <c r="E739" s="142"/>
      <c r="F739" s="143" t="e">
        <f t="shared" si="100"/>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8"/>
        <v>169026.42</v>
      </c>
      <c r="AC739" s="501"/>
      <c r="AD739" s="512">
        <v>650000</v>
      </c>
      <c r="AE739" s="512">
        <v>650000</v>
      </c>
      <c r="AF739" s="507"/>
      <c r="AG739" s="507" t="s">
        <v>1826</v>
      </c>
      <c r="AH739" s="507"/>
    </row>
    <row r="740" spans="1:34" s="362" customFormat="1" ht="31.5">
      <c r="A740" s="644"/>
      <c r="B740" s="644"/>
      <c r="C740" s="266" t="s">
        <v>1625</v>
      </c>
      <c r="D740" s="13" t="s">
        <v>1904</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8"/>
        <v>400000</v>
      </c>
      <c r="AC740" s="501"/>
      <c r="AD740" s="512">
        <v>400000</v>
      </c>
      <c r="AE740" s="507">
        <v>400000</v>
      </c>
      <c r="AF740" s="507"/>
      <c r="AG740" s="507"/>
      <c r="AH740" s="507"/>
    </row>
    <row r="741" spans="1:34" s="362" customFormat="1" ht="31.5">
      <c r="A741" s="644"/>
      <c r="B741" s="644"/>
      <c r="C741" s="266"/>
      <c r="D741" s="14" t="s">
        <v>1905</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8"/>
        <v>276897.68</v>
      </c>
      <c r="AC741" s="501"/>
      <c r="AD741" s="512">
        <v>276897.68</v>
      </c>
      <c r="AE741" s="512">
        <v>276897.68</v>
      </c>
      <c r="AF741" s="507"/>
      <c r="AG741" s="507"/>
      <c r="AH741" s="507"/>
    </row>
    <row r="742" spans="1:34" s="362" customFormat="1" ht="89.25">
      <c r="A742" s="644"/>
      <c r="B742" s="644"/>
      <c r="C742" s="266"/>
      <c r="D742" s="370" t="s">
        <v>1390</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8"/>
        <v>78648</v>
      </c>
      <c r="AC742" s="501"/>
      <c r="AD742" s="512">
        <v>78648</v>
      </c>
      <c r="AE742" s="507">
        <v>95749.17</v>
      </c>
      <c r="AF742" s="507" t="s">
        <v>1550</v>
      </c>
      <c r="AG742" s="507" t="s">
        <v>1226</v>
      </c>
      <c r="AH742" s="507"/>
    </row>
    <row r="743" spans="1:34" s="362" customFormat="1" ht="63.75">
      <c r="A743" s="644"/>
      <c r="B743" s="644"/>
      <c r="C743" s="266"/>
      <c r="D743" s="14" t="s">
        <v>895</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t="shared" si="98"/>
        <v>97246</v>
      </c>
      <c r="AC743" s="501"/>
      <c r="AD743" s="512">
        <v>97246</v>
      </c>
      <c r="AE743" s="512">
        <v>846864.69</v>
      </c>
      <c r="AF743" s="512" t="s">
        <v>1227</v>
      </c>
      <c r="AG743" s="507" t="s">
        <v>1228</v>
      </c>
      <c r="AH743" s="507" t="s">
        <v>1229</v>
      </c>
    </row>
    <row r="744" spans="1:34" s="362" customFormat="1" ht="15.75" hidden="1">
      <c r="A744" s="644"/>
      <c r="B744" s="644"/>
      <c r="C744" s="266"/>
      <c r="D744" s="676" t="s">
        <v>896</v>
      </c>
      <c r="E744" s="142"/>
      <c r="F744" s="143"/>
      <c r="G744" s="142"/>
      <c r="H744" s="678">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98"/>
        <v>0</v>
      </c>
      <c r="AC744" s="501"/>
      <c r="AD744" s="697">
        <v>8909732.21</v>
      </c>
      <c r="AE744" s="697">
        <v>15191564.94</v>
      </c>
      <c r="AF744" s="697" t="s">
        <v>1230</v>
      </c>
      <c r="AG744" s="641" t="s">
        <v>1231</v>
      </c>
      <c r="AH744" s="692" t="s">
        <v>1232</v>
      </c>
    </row>
    <row r="745" spans="1:34" s="362" customFormat="1" ht="15.75">
      <c r="A745" s="644"/>
      <c r="B745" s="644"/>
      <c r="C745" s="266"/>
      <c r="D745" s="677"/>
      <c r="E745" s="142"/>
      <c r="F745" s="143"/>
      <c r="G745" s="142"/>
      <c r="H745" s="679"/>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98"/>
        <v>8909732.21</v>
      </c>
      <c r="AB745" s="362" t="s">
        <v>702</v>
      </c>
      <c r="AC745" s="501"/>
      <c r="AD745" s="698"/>
      <c r="AE745" s="698"/>
      <c r="AF745" s="698"/>
      <c r="AG745" s="643"/>
      <c r="AH745" s="693"/>
    </row>
    <row r="746" spans="1:34" s="362" customFormat="1" ht="51">
      <c r="A746" s="644"/>
      <c r="B746" s="644"/>
      <c r="C746" s="266"/>
      <c r="D746" s="14" t="s">
        <v>897</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98"/>
        <v>3035073</v>
      </c>
      <c r="AC746" s="501"/>
      <c r="AD746" s="512">
        <v>3035073</v>
      </c>
      <c r="AE746" s="512">
        <v>3845764.8</v>
      </c>
      <c r="AF746" s="512" t="s">
        <v>1233</v>
      </c>
      <c r="AG746" s="507" t="s">
        <v>1234</v>
      </c>
      <c r="AH746" s="507" t="s">
        <v>1235</v>
      </c>
    </row>
    <row r="747" spans="1:34" s="362" customFormat="1" ht="63.75">
      <c r="A747" s="644"/>
      <c r="B747" s="644"/>
      <c r="C747" s="266"/>
      <c r="D747" s="1" t="s">
        <v>554</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98"/>
        <v>1054234.2</v>
      </c>
      <c r="AC747" s="501"/>
      <c r="AD747" s="512">
        <v>1054234.2</v>
      </c>
      <c r="AE747" s="512">
        <v>1568034.34</v>
      </c>
      <c r="AF747" s="512" t="s">
        <v>1236</v>
      </c>
      <c r="AG747" s="507" t="s">
        <v>1237</v>
      </c>
      <c r="AH747" s="507"/>
    </row>
    <row r="748" spans="1:34" s="362" customFormat="1" ht="38.25">
      <c r="A748" s="644"/>
      <c r="B748" s="644"/>
      <c r="C748" s="266"/>
      <c r="D748" s="540" t="s">
        <v>2110</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98"/>
        <v>321639.9</v>
      </c>
      <c r="AC748" s="501"/>
      <c r="AD748" s="512">
        <v>980000</v>
      </c>
      <c r="AE748" s="512">
        <v>999050</v>
      </c>
      <c r="AF748" s="512"/>
      <c r="AG748" s="507" t="s">
        <v>1791</v>
      </c>
      <c r="AH748" s="507" t="s">
        <v>1794</v>
      </c>
    </row>
    <row r="749" spans="1:34" s="362" customFormat="1" ht="31.5" hidden="1">
      <c r="A749" s="644"/>
      <c r="B749" s="644"/>
      <c r="C749" s="266"/>
      <c r="D749" s="540" t="s">
        <v>1656</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98"/>
        <v>0</v>
      </c>
      <c r="AC749" s="501"/>
      <c r="AD749" s="512"/>
      <c r="AE749" s="512"/>
      <c r="AF749" s="512"/>
      <c r="AG749" s="507"/>
      <c r="AH749" s="507"/>
    </row>
    <row r="750" spans="1:34" s="362" customFormat="1" ht="32.25" customHeight="1">
      <c r="A750" s="645"/>
      <c r="B750" s="645"/>
      <c r="C750" s="266"/>
      <c r="D750" s="14" t="s">
        <v>1220</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98"/>
        <v>90000</v>
      </c>
      <c r="AC750" s="501"/>
      <c r="AD750" s="512">
        <v>90000</v>
      </c>
      <c r="AE750" s="512">
        <v>90000</v>
      </c>
      <c r="AF750" s="512"/>
      <c r="AG750" s="507" t="s">
        <v>1238</v>
      </c>
      <c r="AH750" s="507"/>
    </row>
    <row r="751" spans="1:34" s="362" customFormat="1" ht="15.75">
      <c r="A751" s="578">
        <v>170603</v>
      </c>
      <c r="B751" s="578" t="s">
        <v>1221</v>
      </c>
      <c r="C751" s="266"/>
      <c r="D751" s="71" t="s">
        <v>1731</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98"/>
        <v>745470</v>
      </c>
      <c r="AC751" s="501"/>
      <c r="AD751" s="512"/>
      <c r="AE751" s="512"/>
      <c r="AF751" s="512"/>
      <c r="AG751" s="507"/>
      <c r="AH751" s="507"/>
    </row>
    <row r="752" spans="1:34" s="362" customFormat="1" ht="15.75" hidden="1">
      <c r="A752" s="579"/>
      <c r="B752" s="579"/>
      <c r="C752" s="266"/>
      <c r="D752" s="14" t="s">
        <v>1743</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98"/>
        <v>0</v>
      </c>
      <c r="AC752" s="501"/>
      <c r="AD752" s="512"/>
      <c r="AE752" s="512"/>
      <c r="AF752" s="512"/>
      <c r="AG752" s="507"/>
      <c r="AH752" s="507"/>
    </row>
    <row r="753" spans="1:34" s="362" customFormat="1" ht="127.5">
      <c r="A753" s="563"/>
      <c r="B753" s="563"/>
      <c r="C753" s="266"/>
      <c r="D753" s="14" t="s">
        <v>1225</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98"/>
        <v>745470</v>
      </c>
      <c r="AC753" s="501"/>
      <c r="AD753" s="512">
        <v>745470</v>
      </c>
      <c r="AE753" s="512">
        <v>745470</v>
      </c>
      <c r="AF753" s="512"/>
      <c r="AG753" s="507"/>
      <c r="AH753" s="507" t="s">
        <v>1239</v>
      </c>
    </row>
    <row r="754" spans="1:62" s="28" customFormat="1" ht="15.75" customHeight="1">
      <c r="A754" s="578">
        <v>170703</v>
      </c>
      <c r="B754" s="578" t="s">
        <v>1038</v>
      </c>
      <c r="C754" s="270"/>
      <c r="D754" s="71" t="s">
        <v>1731</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98"/>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79"/>
      <c r="B755" s="579"/>
      <c r="C755" s="270"/>
      <c r="D755" s="14" t="s">
        <v>136</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98"/>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79"/>
      <c r="B756" s="579"/>
      <c r="C756" s="266"/>
      <c r="D756" s="14" t="s">
        <v>344</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98"/>
        <v>0</v>
      </c>
      <c r="AC756" s="499"/>
      <c r="AD756" s="512"/>
      <c r="AE756" s="512"/>
      <c r="AF756" s="512"/>
      <c r="AG756" s="507"/>
      <c r="AH756" s="507"/>
    </row>
    <row r="757" spans="1:62" s="28" customFormat="1" ht="15.75" customHeight="1">
      <c r="A757" s="605">
        <v>180409</v>
      </c>
      <c r="B757" s="605" t="s">
        <v>710</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10521734.6</v>
      </c>
      <c r="AA757" s="407">
        <f t="shared" si="98"/>
        <v>10980566.98</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607"/>
      <c r="B758" s="607"/>
      <c r="C758" s="135"/>
      <c r="D758" s="225" t="s">
        <v>1770</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98"/>
        <v>7775384</v>
      </c>
      <c r="AC758" s="59"/>
      <c r="AD758" s="514"/>
      <c r="AE758" s="514"/>
      <c r="AF758" s="514"/>
      <c r="AG758" s="509"/>
      <c r="AH758" s="509"/>
    </row>
    <row r="759" spans="1:34" s="369" customFormat="1" ht="31.5">
      <c r="A759" s="607"/>
      <c r="B759" s="607"/>
      <c r="C759" s="135" t="s">
        <v>1771</v>
      </c>
      <c r="D759" s="378" t="s">
        <v>345</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98"/>
        <v>0</v>
      </c>
      <c r="AC759" s="503"/>
      <c r="AD759" s="514">
        <v>1707863.76</v>
      </c>
      <c r="AE759" s="694" t="s">
        <v>1240</v>
      </c>
      <c r="AF759" s="695"/>
      <c r="AG759" s="695"/>
      <c r="AH759" s="696"/>
    </row>
    <row r="760" spans="1:34" s="369" customFormat="1" ht="76.5">
      <c r="A760" s="607"/>
      <c r="B760" s="607"/>
      <c r="C760" s="135" t="s">
        <v>936</v>
      </c>
      <c r="D760" s="75" t="s">
        <v>346</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98"/>
        <v>1225384</v>
      </c>
      <c r="AC760" s="503"/>
      <c r="AD760" s="514">
        <v>1225384</v>
      </c>
      <c r="AE760" s="512"/>
      <c r="AF760" s="514"/>
      <c r="AG760" s="507" t="s">
        <v>1241</v>
      </c>
      <c r="AH760" s="507" t="s">
        <v>1242</v>
      </c>
    </row>
    <row r="761" spans="1:34" s="369" customFormat="1" ht="15.75" hidden="1">
      <c r="A761" s="607"/>
      <c r="B761" s="607"/>
      <c r="C761" s="135"/>
      <c r="D761" s="75" t="s">
        <v>347</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98"/>
        <v>0</v>
      </c>
      <c r="AC761" s="503"/>
      <c r="AD761" s="514"/>
      <c r="AE761" s="514"/>
      <c r="AF761" s="514"/>
      <c r="AG761" s="509"/>
      <c r="AH761" s="509"/>
    </row>
    <row r="762" spans="1:34" s="369" customFormat="1" ht="38.25">
      <c r="A762" s="607"/>
      <c r="B762" s="607"/>
      <c r="C762" s="135"/>
      <c r="D762" s="75" t="s">
        <v>36</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98"/>
        <v>6500000</v>
      </c>
      <c r="AC762" s="503"/>
      <c r="AD762" s="512">
        <v>6500</v>
      </c>
      <c r="AE762" s="512"/>
      <c r="AF762" s="512"/>
      <c r="AG762" s="507"/>
      <c r="AH762" s="507" t="s">
        <v>1243</v>
      </c>
    </row>
    <row r="763" spans="1:34" s="369" customFormat="1" ht="47.25">
      <c r="A763" s="607"/>
      <c r="B763" s="607"/>
      <c r="C763" s="135"/>
      <c r="D763" s="75" t="s">
        <v>804</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98"/>
        <v>50000</v>
      </c>
      <c r="AC763" s="503"/>
      <c r="AD763" s="512">
        <v>3478529.23</v>
      </c>
      <c r="AE763" s="689" t="s">
        <v>1240</v>
      </c>
      <c r="AF763" s="690"/>
      <c r="AG763" s="690"/>
      <c r="AH763" s="691"/>
    </row>
    <row r="764" spans="1:34" s="369" customFormat="1" ht="31.5">
      <c r="A764" s="607"/>
      <c r="B764" s="607"/>
      <c r="C764" s="135"/>
      <c r="D764" s="75" t="s">
        <v>805</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98"/>
        <v>0</v>
      </c>
      <c r="AC764" s="503"/>
      <c r="AD764" s="512">
        <v>92347.2</v>
      </c>
      <c r="AE764" s="689" t="s">
        <v>1240</v>
      </c>
      <c r="AF764" s="690"/>
      <c r="AG764" s="690"/>
      <c r="AH764" s="691"/>
    </row>
    <row r="765" spans="1:34" s="369" customFormat="1" ht="31.5">
      <c r="A765" s="607"/>
      <c r="B765" s="607"/>
      <c r="C765" s="135"/>
      <c r="D765" s="75" t="s">
        <v>2085</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98"/>
        <v>0</v>
      </c>
      <c r="AC765" s="503"/>
      <c r="AD765" s="512">
        <v>538446.36</v>
      </c>
      <c r="AE765" s="689" t="s">
        <v>1240</v>
      </c>
      <c r="AF765" s="690"/>
      <c r="AG765" s="690"/>
      <c r="AH765" s="691"/>
    </row>
    <row r="766" spans="1:34" s="369" customFormat="1" ht="126">
      <c r="A766" s="607"/>
      <c r="B766" s="607"/>
      <c r="C766" s="135"/>
      <c r="D766" s="75" t="s">
        <v>785</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98"/>
        <v>0</v>
      </c>
      <c r="AC766" s="503"/>
      <c r="AD766" s="512">
        <v>411612.69</v>
      </c>
      <c r="AE766" s="689" t="s">
        <v>1240</v>
      </c>
      <c r="AF766" s="690"/>
      <c r="AG766" s="690"/>
      <c r="AH766" s="691"/>
    </row>
    <row r="767" spans="1:34" s="369" customFormat="1" ht="31.5">
      <c r="A767" s="607"/>
      <c r="B767" s="607"/>
      <c r="C767" s="135"/>
      <c r="D767" s="75" t="s">
        <v>1594</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98"/>
        <v>0</v>
      </c>
      <c r="AC767" s="503"/>
      <c r="AD767" s="512">
        <v>180043.03</v>
      </c>
      <c r="AE767" s="689" t="s">
        <v>1240</v>
      </c>
      <c r="AF767" s="690"/>
      <c r="AG767" s="690"/>
      <c r="AH767" s="691"/>
    </row>
    <row r="768" spans="1:34" s="30" customFormat="1" ht="15.75">
      <c r="A768" s="607"/>
      <c r="B768" s="607"/>
      <c r="C768" s="135"/>
      <c r="D768" s="272" t="s">
        <v>264</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98"/>
        <v>288922.48</v>
      </c>
      <c r="AC768" s="59"/>
      <c r="AD768" s="512"/>
      <c r="AE768" s="512"/>
      <c r="AF768" s="512"/>
      <c r="AG768" s="507"/>
      <c r="AH768" s="507"/>
    </row>
    <row r="769" spans="1:34" s="30" customFormat="1" ht="63.75">
      <c r="A769" s="607"/>
      <c r="B769" s="607"/>
      <c r="C769" s="135"/>
      <c r="D769" s="276" t="s">
        <v>1595</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98"/>
        <v>288922.48</v>
      </c>
      <c r="AC769" s="59"/>
      <c r="AD769" s="512">
        <v>300000</v>
      </c>
      <c r="AE769" s="512">
        <v>300000</v>
      </c>
      <c r="AF769" s="512"/>
      <c r="AG769" s="507" t="s">
        <v>1244</v>
      </c>
      <c r="AH769" s="507"/>
    </row>
    <row r="770" spans="1:34" s="30" customFormat="1" ht="31.5">
      <c r="A770" s="607"/>
      <c r="B770" s="607"/>
      <c r="C770" s="274" t="s">
        <v>1947</v>
      </c>
      <c r="D770" s="73" t="s">
        <v>1948</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98"/>
        <v>320000</v>
      </c>
      <c r="AC770" s="59"/>
      <c r="AD770" s="512"/>
      <c r="AE770" s="512"/>
      <c r="AF770" s="512"/>
      <c r="AG770" s="507"/>
      <c r="AH770" s="507"/>
    </row>
    <row r="771" spans="1:34" s="369" customFormat="1" ht="15.75" hidden="1">
      <c r="A771" s="607"/>
      <c r="B771" s="607"/>
      <c r="C771" s="274"/>
      <c r="D771" s="75" t="s">
        <v>1596</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98"/>
        <v>0</v>
      </c>
      <c r="AC771" s="503"/>
      <c r="AD771" s="512"/>
      <c r="AE771" s="512"/>
      <c r="AF771" s="512"/>
      <c r="AG771" s="507"/>
      <c r="AH771" s="507"/>
    </row>
    <row r="772" spans="1:34" s="369" customFormat="1" ht="63.75">
      <c r="A772" s="607"/>
      <c r="B772" s="607"/>
      <c r="C772" s="274"/>
      <c r="D772" s="75" t="s">
        <v>1621</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98"/>
        <v>320000</v>
      </c>
      <c r="AC772" s="503"/>
      <c r="AD772" s="512">
        <v>320000</v>
      </c>
      <c r="AE772" s="512"/>
      <c r="AF772" s="512"/>
      <c r="AG772" s="507" t="s">
        <v>1245</v>
      </c>
      <c r="AH772" s="507"/>
    </row>
    <row r="773" spans="1:34" s="369" customFormat="1" ht="15.75" hidden="1">
      <c r="A773" s="607"/>
      <c r="B773" s="607"/>
      <c r="C773" s="274"/>
      <c r="D773" s="75" t="s">
        <v>1622</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98"/>
        <v>0</v>
      </c>
      <c r="AC773" s="503"/>
      <c r="AD773" s="512"/>
      <c r="AE773" s="512"/>
      <c r="AF773" s="512"/>
      <c r="AG773" s="507"/>
      <c r="AH773" s="507"/>
    </row>
    <row r="774" spans="1:34" s="30" customFormat="1" ht="15.75">
      <c r="A774" s="607"/>
      <c r="B774" s="607"/>
      <c r="C774" s="135"/>
      <c r="D774" s="225" t="s">
        <v>1555</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98"/>
        <v>1952653</v>
      </c>
      <c r="AC774" s="59"/>
      <c r="AD774" s="512"/>
      <c r="AE774" s="512"/>
      <c r="AF774" s="512"/>
      <c r="AG774" s="507"/>
      <c r="AH774" s="507"/>
    </row>
    <row r="775" spans="1:34" s="369" customFormat="1" ht="63.75">
      <c r="A775" s="607"/>
      <c r="B775" s="607"/>
      <c r="C775" s="135" t="s">
        <v>1556</v>
      </c>
      <c r="D775" s="378" t="s">
        <v>1623</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98"/>
        <v>700000</v>
      </c>
      <c r="AC775" s="503"/>
      <c r="AD775" s="512">
        <v>700000</v>
      </c>
      <c r="AE775" s="512">
        <v>700000</v>
      </c>
      <c r="AF775" s="512" t="s">
        <v>1246</v>
      </c>
      <c r="AG775" s="507"/>
      <c r="AH775" s="507"/>
    </row>
    <row r="776" spans="1:34" s="369" customFormat="1" ht="19.5" customHeight="1">
      <c r="A776" s="607"/>
      <c r="B776" s="607"/>
      <c r="C776" s="135"/>
      <c r="D776" s="75" t="s">
        <v>1598</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98"/>
        <v>68000</v>
      </c>
      <c r="AC776" s="503"/>
      <c r="AD776" s="512">
        <v>68000</v>
      </c>
      <c r="AE776" s="512">
        <v>68000</v>
      </c>
      <c r="AF776" s="512" t="s">
        <v>1247</v>
      </c>
      <c r="AG776" s="507"/>
      <c r="AH776" s="507"/>
    </row>
    <row r="777" spans="1:34" s="369" customFormat="1" ht="38.25">
      <c r="A777" s="607"/>
      <c r="B777" s="607"/>
      <c r="C777" s="135" t="s">
        <v>1571</v>
      </c>
      <c r="D777" s="75" t="s">
        <v>1599</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98"/>
        <v>510600</v>
      </c>
      <c r="AC777" s="503"/>
      <c r="AD777" s="512">
        <v>950000</v>
      </c>
      <c r="AE777" s="512">
        <v>950000</v>
      </c>
      <c r="AF777" s="512"/>
      <c r="AG777" s="507"/>
      <c r="AH777" s="507" t="s">
        <v>1248</v>
      </c>
    </row>
    <row r="778" spans="1:34" s="369" customFormat="1" ht="38.25">
      <c r="A778" s="607"/>
      <c r="B778" s="607"/>
      <c r="C778" s="135"/>
      <c r="D778" s="75" t="s">
        <v>1671</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98"/>
        <v>600000</v>
      </c>
      <c r="AC778" s="503"/>
      <c r="AD778" s="512">
        <v>410000</v>
      </c>
      <c r="AE778" s="512">
        <v>410000</v>
      </c>
      <c r="AF778" s="512"/>
      <c r="AG778" s="507"/>
      <c r="AH778" s="507" t="s">
        <v>1248</v>
      </c>
    </row>
    <row r="779" spans="1:34" s="369" customFormat="1" ht="15.75">
      <c r="A779" s="607"/>
      <c r="B779" s="607"/>
      <c r="C779" s="135"/>
      <c r="D779" s="75" t="s">
        <v>1672</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98"/>
        <v>35000</v>
      </c>
      <c r="AC779" s="503"/>
      <c r="AD779" s="512">
        <v>20000</v>
      </c>
      <c r="AE779" s="512">
        <v>20000</v>
      </c>
      <c r="AF779" s="512"/>
      <c r="AG779" s="507"/>
      <c r="AH779" s="507"/>
    </row>
    <row r="780" spans="1:34" s="369" customFormat="1" ht="15.75">
      <c r="A780" s="607"/>
      <c r="B780" s="607"/>
      <c r="C780" s="135"/>
      <c r="D780" s="378" t="s">
        <v>1572</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98"/>
        <v>39053</v>
      </c>
      <c r="AC780" s="503"/>
      <c r="AD780" s="512">
        <v>50000</v>
      </c>
      <c r="AE780" s="512">
        <v>50000</v>
      </c>
      <c r="AF780" s="512"/>
      <c r="AG780" s="507"/>
      <c r="AH780" s="507"/>
    </row>
    <row r="781" spans="1:34" s="30" customFormat="1" ht="15.75" hidden="1">
      <c r="A781" s="607"/>
      <c r="B781" s="607"/>
      <c r="C781" s="166"/>
      <c r="D781" s="272" t="s">
        <v>512</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98"/>
        <v>0</v>
      </c>
      <c r="AC781" s="59"/>
      <c r="AD781" s="512"/>
      <c r="AE781" s="512"/>
      <c r="AF781" s="512"/>
      <c r="AG781" s="507"/>
      <c r="AH781" s="507"/>
    </row>
    <row r="782" spans="1:34" s="30" customFormat="1" ht="15.75" hidden="1">
      <c r="A782" s="607"/>
      <c r="B782" s="607"/>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98"/>
        <v>0</v>
      </c>
      <c r="AC782" s="59"/>
      <c r="AD782" s="512"/>
      <c r="AE782" s="512"/>
      <c r="AF782" s="512"/>
      <c r="AG782" s="507"/>
      <c r="AH782" s="507"/>
    </row>
    <row r="783" spans="1:34" s="30" customFormat="1" ht="15.75" hidden="1">
      <c r="A783" s="607"/>
      <c r="B783" s="607"/>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98"/>
        <v>0</v>
      </c>
      <c r="AC783" s="59"/>
      <c r="AD783" s="512"/>
      <c r="AE783" s="512"/>
      <c r="AF783" s="512"/>
      <c r="AG783" s="507"/>
      <c r="AH783" s="507"/>
    </row>
    <row r="784" spans="1:34" s="30" customFormat="1" ht="15.75" hidden="1">
      <c r="A784" s="607"/>
      <c r="B784" s="607"/>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98"/>
        <v>0</v>
      </c>
      <c r="AC784" s="59"/>
      <c r="AD784" s="512"/>
      <c r="AE784" s="512"/>
      <c r="AF784" s="512"/>
      <c r="AG784" s="507"/>
      <c r="AH784" s="507"/>
    </row>
    <row r="785" spans="1:34" s="30" customFormat="1" ht="15.75" hidden="1">
      <c r="A785" s="607"/>
      <c r="B785" s="607"/>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98"/>
        <v>0</v>
      </c>
      <c r="AC785" s="59"/>
      <c r="AD785" s="512"/>
      <c r="AE785" s="512"/>
      <c r="AF785" s="512"/>
      <c r="AG785" s="507"/>
      <c r="AH785" s="507"/>
    </row>
    <row r="786" spans="1:34" s="30" customFormat="1" ht="15.75" hidden="1">
      <c r="A786" s="607"/>
      <c r="B786" s="607"/>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98"/>
        <v>0</v>
      </c>
      <c r="AC786" s="59"/>
      <c r="AD786" s="512"/>
      <c r="AE786" s="512"/>
      <c r="AF786" s="512"/>
      <c r="AG786" s="507"/>
      <c r="AH786" s="507"/>
    </row>
    <row r="787" spans="1:34" s="30" customFormat="1" ht="15.75" hidden="1">
      <c r="A787" s="607"/>
      <c r="B787" s="607"/>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98"/>
        <v>0</v>
      </c>
      <c r="AC787" s="59"/>
      <c r="AD787" s="512"/>
      <c r="AE787" s="512"/>
      <c r="AF787" s="512"/>
      <c r="AG787" s="507"/>
      <c r="AH787" s="507"/>
    </row>
    <row r="788" spans="1:34" s="30" customFormat="1" ht="15.75" hidden="1">
      <c r="A788" s="607"/>
      <c r="B788" s="607"/>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aca="true" t="shared" si="109" ref="AA788:AA851">N788+O788+P788+Q788+R788+S788+T788+U788+V788+W788+X788+Y788-Z788</f>
        <v>0</v>
      </c>
      <c r="AC788" s="59"/>
      <c r="AD788" s="512"/>
      <c r="AE788" s="512"/>
      <c r="AF788" s="512"/>
      <c r="AG788" s="507"/>
      <c r="AH788" s="507"/>
    </row>
    <row r="789" spans="1:34" s="30" customFormat="1" ht="15.75" hidden="1">
      <c r="A789" s="607"/>
      <c r="B789" s="607"/>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9"/>
        <v>0</v>
      </c>
      <c r="AC789" s="59"/>
      <c r="AD789" s="512"/>
      <c r="AE789" s="512"/>
      <c r="AF789" s="512"/>
      <c r="AG789" s="507"/>
      <c r="AH789" s="507"/>
    </row>
    <row r="790" spans="1:34" s="30" customFormat="1" ht="15.75" hidden="1">
      <c r="A790" s="607"/>
      <c r="B790" s="607"/>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9"/>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9"/>
        <v>0</v>
      </c>
      <c r="AC791" s="59"/>
      <c r="AD791" s="512"/>
      <c r="AE791" s="512"/>
      <c r="AF791" s="512"/>
      <c r="AG791" s="507"/>
      <c r="AH791" s="507"/>
    </row>
    <row r="792" spans="1:34" s="30" customFormat="1" ht="15.75">
      <c r="A792" s="607"/>
      <c r="B792" s="607"/>
      <c r="C792" s="135"/>
      <c r="D792" s="272" t="s">
        <v>1027</v>
      </c>
      <c r="E792" s="142"/>
      <c r="F792" s="143"/>
      <c r="G792" s="142"/>
      <c r="H792" s="417"/>
      <c r="I792" s="169">
        <f>SUM(I793:I825)</f>
        <v>4750372.7</v>
      </c>
      <c r="J792" s="169">
        <f>SUM(J793:J825)</f>
        <v>0</v>
      </c>
      <c r="K792" s="169">
        <f>SUM(K793:K825)</f>
        <v>0</v>
      </c>
      <c r="L792" s="169">
        <f>SUM(L793:L825)</f>
        <v>4544532.75</v>
      </c>
      <c r="M792" s="169">
        <f>SUM(M793:M825)</f>
        <v>234136</v>
      </c>
      <c r="N792" s="169">
        <f aca="true" t="shared" si="110" ref="N792:Z792">SUM(N793:N825)</f>
        <v>0</v>
      </c>
      <c r="O792" s="169">
        <f t="shared" si="110"/>
        <v>0</v>
      </c>
      <c r="P792" s="169">
        <f t="shared" si="110"/>
        <v>0</v>
      </c>
      <c r="Q792" s="169">
        <f t="shared" si="110"/>
        <v>0</v>
      </c>
      <c r="R792" s="169">
        <f t="shared" si="110"/>
        <v>500709.75</v>
      </c>
      <c r="S792" s="169">
        <f t="shared" si="110"/>
        <v>1477531</v>
      </c>
      <c r="T792" s="169">
        <f t="shared" si="110"/>
        <v>590233</v>
      </c>
      <c r="U792" s="169">
        <f t="shared" si="110"/>
        <v>1268703.95</v>
      </c>
      <c r="V792" s="169">
        <f t="shared" si="110"/>
        <v>212000</v>
      </c>
      <c r="W792" s="169">
        <f t="shared" si="110"/>
        <v>439662</v>
      </c>
      <c r="X792" s="169">
        <f t="shared" si="110"/>
        <v>66818</v>
      </c>
      <c r="Y792" s="169">
        <f t="shared" si="110"/>
        <v>194715</v>
      </c>
      <c r="Z792" s="169">
        <f t="shared" si="110"/>
        <v>4117399.2</v>
      </c>
      <c r="AA792" s="407">
        <f t="shared" si="109"/>
        <v>632973.5</v>
      </c>
      <c r="AC792" s="59"/>
      <c r="AD792" s="512"/>
      <c r="AE792" s="512"/>
      <c r="AF792" s="512"/>
      <c r="AG792" s="507"/>
      <c r="AH792" s="507"/>
    </row>
    <row r="793" spans="1:34" s="369" customFormat="1" ht="31.5">
      <c r="A793" s="607"/>
      <c r="B793" s="607"/>
      <c r="C793" s="135" t="s">
        <v>2113</v>
      </c>
      <c r="D793" s="378" t="s">
        <v>103</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9"/>
        <v>88505</v>
      </c>
      <c r="AC793" s="503"/>
      <c r="AD793" s="512">
        <v>88505</v>
      </c>
      <c r="AE793" s="512">
        <v>88505</v>
      </c>
      <c r="AF793" s="512"/>
      <c r="AG793" s="507"/>
      <c r="AH793" s="507"/>
    </row>
    <row r="794" spans="1:34" s="362" customFormat="1" ht="31.5">
      <c r="A794" s="607"/>
      <c r="B794" s="607"/>
      <c r="C794" s="135" t="s">
        <v>517</v>
      </c>
      <c r="D794" s="378" t="s">
        <v>996</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9"/>
        <v>438.66</v>
      </c>
      <c r="AC794" s="501"/>
      <c r="AD794" s="512">
        <v>840000</v>
      </c>
      <c r="AE794" s="512"/>
      <c r="AF794" s="512"/>
      <c r="AG794" s="507" t="s">
        <v>1249</v>
      </c>
      <c r="AH794" s="507"/>
    </row>
    <row r="795" spans="1:34" s="362" customFormat="1" ht="38.25">
      <c r="A795" s="607"/>
      <c r="B795" s="607"/>
      <c r="C795" s="135" t="s">
        <v>718</v>
      </c>
      <c r="D795" s="378" t="s">
        <v>1644</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9"/>
        <v>119.4</v>
      </c>
      <c r="AC795" s="501"/>
      <c r="AD795" s="512">
        <v>100000</v>
      </c>
      <c r="AE795" s="512"/>
      <c r="AF795" s="512" t="s">
        <v>1250</v>
      </c>
      <c r="AG795" s="507" t="s">
        <v>1251</v>
      </c>
      <c r="AH795" s="507"/>
    </row>
    <row r="796" spans="1:34" s="362" customFormat="1" ht="38.25">
      <c r="A796" s="607"/>
      <c r="B796" s="607"/>
      <c r="C796" s="135" t="s">
        <v>615</v>
      </c>
      <c r="D796" s="378" t="s">
        <v>977</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9"/>
        <v>0</v>
      </c>
      <c r="AC796" s="501"/>
      <c r="AD796" s="512">
        <v>121089.24</v>
      </c>
      <c r="AE796" s="512">
        <v>121091</v>
      </c>
      <c r="AF796" s="512" t="s">
        <v>1674</v>
      </c>
      <c r="AG796" s="507" t="s">
        <v>1675</v>
      </c>
      <c r="AH796" s="507" t="s">
        <v>1805</v>
      </c>
    </row>
    <row r="797" spans="1:34" s="362" customFormat="1" ht="38.25">
      <c r="A797" s="607"/>
      <c r="B797" s="607"/>
      <c r="C797" s="135" t="s">
        <v>810</v>
      </c>
      <c r="D797" s="378" t="s">
        <v>526</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9"/>
        <v>0.2</v>
      </c>
      <c r="AC797" s="501"/>
      <c r="AD797" s="512">
        <v>117263</v>
      </c>
      <c r="AE797" s="512"/>
      <c r="AF797" s="512" t="s">
        <v>1676</v>
      </c>
      <c r="AG797" s="507" t="s">
        <v>1677</v>
      </c>
      <c r="AH797" s="507"/>
    </row>
    <row r="798" spans="1:34" s="362" customFormat="1" ht="38.25">
      <c r="A798" s="607"/>
      <c r="B798" s="607"/>
      <c r="C798" s="135" t="s">
        <v>789</v>
      </c>
      <c r="D798" s="378" t="s">
        <v>527</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9"/>
        <v>0</v>
      </c>
      <c r="AC798" s="501"/>
      <c r="AD798" s="512">
        <v>44420.74</v>
      </c>
      <c r="AE798" s="512">
        <v>47678</v>
      </c>
      <c r="AF798" s="512" t="s">
        <v>1678</v>
      </c>
      <c r="AG798" s="507" t="s">
        <v>1679</v>
      </c>
      <c r="AH798" s="507" t="s">
        <v>1805</v>
      </c>
    </row>
    <row r="799" spans="1:34" s="362" customFormat="1" ht="38.25">
      <c r="A799" s="607"/>
      <c r="B799" s="607"/>
      <c r="C799" s="135" t="s">
        <v>844</v>
      </c>
      <c r="D799" s="75" t="s">
        <v>1639</v>
      </c>
      <c r="E799" s="142">
        <v>17.318</v>
      </c>
      <c r="F799" s="143">
        <f aca="true" t="shared" si="111"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9"/>
        <v>8291.46</v>
      </c>
      <c r="AC799" s="501"/>
      <c r="AD799" s="512">
        <v>278733</v>
      </c>
      <c r="AE799" s="512">
        <v>237442</v>
      </c>
      <c r="AF799" s="512" t="s">
        <v>1680</v>
      </c>
      <c r="AG799" s="507" t="s">
        <v>1681</v>
      </c>
      <c r="AH799" s="507" t="s">
        <v>1805</v>
      </c>
    </row>
    <row r="800" spans="1:34" s="362" customFormat="1" ht="38.25">
      <c r="A800" s="607"/>
      <c r="B800" s="607"/>
      <c r="C800" s="135"/>
      <c r="D800" s="75" t="s">
        <v>1640</v>
      </c>
      <c r="E800" s="142">
        <v>123.5</v>
      </c>
      <c r="F800" s="143">
        <f t="shared" si="111"/>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9"/>
        <v>0</v>
      </c>
      <c r="AC800" s="501"/>
      <c r="AD800" s="512">
        <v>103583.83</v>
      </c>
      <c r="AE800" s="512">
        <v>108461</v>
      </c>
      <c r="AF800" s="512" t="s">
        <v>1682</v>
      </c>
      <c r="AG800" s="507" t="s">
        <v>1683</v>
      </c>
      <c r="AH800" s="507" t="s">
        <v>1805</v>
      </c>
    </row>
    <row r="801" spans="1:34" s="362" customFormat="1" ht="38.25">
      <c r="A801" s="607"/>
      <c r="B801" s="607"/>
      <c r="C801" s="135"/>
      <c r="D801" s="75" t="s">
        <v>2132</v>
      </c>
      <c r="E801" s="142">
        <v>80</v>
      </c>
      <c r="F801" s="143">
        <f t="shared" si="111"/>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9"/>
        <v>0</v>
      </c>
      <c r="AC801" s="501"/>
      <c r="AD801" s="512">
        <v>15009.6</v>
      </c>
      <c r="AE801" s="512">
        <v>17260</v>
      </c>
      <c r="AF801" s="512" t="s">
        <v>1684</v>
      </c>
      <c r="AG801" s="507" t="s">
        <v>1685</v>
      </c>
      <c r="AH801" s="507" t="s">
        <v>1805</v>
      </c>
    </row>
    <row r="802" spans="1:34" s="362" customFormat="1" ht="38.25">
      <c r="A802" s="607"/>
      <c r="B802" s="607"/>
      <c r="C802" s="135"/>
      <c r="D802" s="75" t="s">
        <v>1957</v>
      </c>
      <c r="E802" s="142">
        <v>50</v>
      </c>
      <c r="F802" s="143">
        <f t="shared" si="111"/>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9"/>
        <v>0</v>
      </c>
      <c r="AC802" s="501"/>
      <c r="AD802" s="512">
        <v>26792</v>
      </c>
      <c r="AE802" s="512">
        <v>29042</v>
      </c>
      <c r="AF802" s="512" t="s">
        <v>1686</v>
      </c>
      <c r="AG802" s="507" t="s">
        <v>1687</v>
      </c>
      <c r="AH802" s="507" t="s">
        <v>1805</v>
      </c>
    </row>
    <row r="803" spans="1:34" s="362" customFormat="1" ht="45.75" customHeight="1">
      <c r="A803" s="607"/>
      <c r="B803" s="607"/>
      <c r="C803" s="135"/>
      <c r="D803" s="75" t="s">
        <v>1054</v>
      </c>
      <c r="E803" s="142">
        <v>122.123</v>
      </c>
      <c r="F803" s="143">
        <f t="shared" si="111"/>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9"/>
        <v>0</v>
      </c>
      <c r="AC803" s="501"/>
      <c r="AD803" s="512">
        <v>31012.33</v>
      </c>
      <c r="AE803" s="512">
        <v>31013</v>
      </c>
      <c r="AF803" s="512" t="s">
        <v>1688</v>
      </c>
      <c r="AG803" s="507" t="s">
        <v>2072</v>
      </c>
      <c r="AH803" s="507" t="s">
        <v>1805</v>
      </c>
    </row>
    <row r="804" spans="1:34" s="362" customFormat="1" ht="38.25">
      <c r="A804" s="607"/>
      <c r="B804" s="607"/>
      <c r="C804" s="135"/>
      <c r="D804" s="75" t="s">
        <v>1966</v>
      </c>
      <c r="E804" s="142">
        <v>31.68</v>
      </c>
      <c r="F804" s="143">
        <f t="shared" si="111"/>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9"/>
        <v>0</v>
      </c>
      <c r="AC804" s="501"/>
      <c r="AD804" s="512">
        <v>32400.08</v>
      </c>
      <c r="AE804" s="512">
        <v>32401</v>
      </c>
      <c r="AF804" s="512" t="s">
        <v>424</v>
      </c>
      <c r="AG804" s="507" t="s">
        <v>425</v>
      </c>
      <c r="AH804" s="507" t="s">
        <v>1805</v>
      </c>
    </row>
    <row r="805" spans="1:34" s="362" customFormat="1" ht="15.75">
      <c r="A805" s="607"/>
      <c r="B805" s="607"/>
      <c r="C805" s="135"/>
      <c r="D805" s="379" t="s">
        <v>2088</v>
      </c>
      <c r="E805" s="142">
        <v>88.322</v>
      </c>
      <c r="F805" s="143">
        <f t="shared" si="111"/>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9"/>
        <v>25994</v>
      </c>
      <c r="AC805" s="501"/>
      <c r="AD805" s="512">
        <v>25994</v>
      </c>
      <c r="AE805" s="512"/>
      <c r="AF805" s="512"/>
      <c r="AG805" s="507"/>
      <c r="AH805" s="507"/>
    </row>
    <row r="806" spans="1:34" s="362" customFormat="1" ht="15.75">
      <c r="A806" s="607"/>
      <c r="B806" s="607"/>
      <c r="C806" s="135"/>
      <c r="D806" s="75" t="s">
        <v>1967</v>
      </c>
      <c r="E806" s="142">
        <v>100</v>
      </c>
      <c r="F806" s="143">
        <f t="shared" si="111"/>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9"/>
        <v>10560</v>
      </c>
      <c r="AC806" s="501"/>
      <c r="AD806" s="512">
        <v>10560</v>
      </c>
      <c r="AE806" s="512"/>
      <c r="AF806" s="512"/>
      <c r="AG806" s="507"/>
      <c r="AH806" s="507"/>
    </row>
    <row r="807" spans="1:34" s="362" customFormat="1" ht="47.25">
      <c r="A807" s="607"/>
      <c r="B807" s="607"/>
      <c r="C807" s="135"/>
      <c r="D807" s="380" t="s">
        <v>1362</v>
      </c>
      <c r="E807" s="142">
        <v>32.606</v>
      </c>
      <c r="F807" s="143">
        <f t="shared" si="111"/>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v>152970.34</v>
      </c>
      <c r="AA807" s="407">
        <f t="shared" si="109"/>
        <v>25029.66</v>
      </c>
      <c r="AC807" s="501"/>
      <c r="AD807" s="512">
        <v>178000</v>
      </c>
      <c r="AE807" s="512"/>
      <c r="AF807" s="512"/>
      <c r="AG807" s="507" t="s">
        <v>426</v>
      </c>
      <c r="AH807" s="507"/>
    </row>
    <row r="808" spans="1:34" s="362" customFormat="1" ht="47.25">
      <c r="A808" s="607"/>
      <c r="B808" s="607"/>
      <c r="C808" s="135"/>
      <c r="D808" s="75" t="s">
        <v>33</v>
      </c>
      <c r="E808" s="142">
        <v>120</v>
      </c>
      <c r="F808" s="143">
        <f t="shared" si="111"/>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09"/>
        <v>28680</v>
      </c>
      <c r="AC808" s="501"/>
      <c r="AD808" s="512">
        <v>28680</v>
      </c>
      <c r="AE808" s="512"/>
      <c r="AF808" s="512"/>
      <c r="AG808" s="507" t="s">
        <v>426</v>
      </c>
      <c r="AH808" s="507"/>
    </row>
    <row r="809" spans="1:34" s="362" customFormat="1" ht="47.25">
      <c r="A809" s="607"/>
      <c r="B809" s="607"/>
      <c r="C809" s="135"/>
      <c r="D809" s="75" t="s">
        <v>2099</v>
      </c>
      <c r="E809" s="142">
        <v>72.87</v>
      </c>
      <c r="F809" s="143">
        <f t="shared" si="111"/>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09"/>
        <v>152684</v>
      </c>
      <c r="AC809" s="501"/>
      <c r="AD809" s="512">
        <v>152684</v>
      </c>
      <c r="AE809" s="512"/>
      <c r="AF809" s="512"/>
      <c r="AG809" s="507" t="s">
        <v>426</v>
      </c>
      <c r="AH809" s="507"/>
    </row>
    <row r="810" spans="1:34" s="362" customFormat="1" ht="31.5">
      <c r="A810" s="607"/>
      <c r="B810" s="607"/>
      <c r="C810" s="135"/>
      <c r="D810" s="75" t="s">
        <v>1917</v>
      </c>
      <c r="E810" s="142">
        <v>19.44</v>
      </c>
      <c r="F810" s="143">
        <f t="shared" si="111"/>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09"/>
        <v>39656</v>
      </c>
      <c r="AC810" s="501"/>
      <c r="AD810" s="512">
        <v>39656</v>
      </c>
      <c r="AE810" s="512"/>
      <c r="AF810" s="512"/>
      <c r="AG810" s="507" t="s">
        <v>426</v>
      </c>
      <c r="AH810" s="507"/>
    </row>
    <row r="811" spans="1:34" s="362" customFormat="1" ht="15.75">
      <c r="A811" s="607"/>
      <c r="B811" s="607"/>
      <c r="C811" s="135"/>
      <c r="D811" s="75" t="s">
        <v>1788</v>
      </c>
      <c r="E811" s="142">
        <v>27.456</v>
      </c>
      <c r="F811" s="143">
        <f t="shared" si="111"/>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09"/>
        <v>38138</v>
      </c>
      <c r="AC811" s="501"/>
      <c r="AD811" s="512">
        <v>38138</v>
      </c>
      <c r="AE811" s="512"/>
      <c r="AF811" s="512"/>
      <c r="AG811" s="507" t="s">
        <v>426</v>
      </c>
      <c r="AH811" s="507"/>
    </row>
    <row r="812" spans="1:34" s="362" customFormat="1" ht="31.5">
      <c r="A812" s="607"/>
      <c r="B812" s="607"/>
      <c r="C812" s="135"/>
      <c r="D812" s="75" t="s">
        <v>834</v>
      </c>
      <c r="E812" s="142">
        <v>100</v>
      </c>
      <c r="F812" s="143">
        <f t="shared" si="111"/>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v>44086.21</v>
      </c>
      <c r="AA812" s="407">
        <f t="shared" si="109"/>
        <v>5913.79</v>
      </c>
      <c r="AC812" s="501"/>
      <c r="AD812" s="512">
        <v>50000</v>
      </c>
      <c r="AE812" s="512"/>
      <c r="AF812" s="512"/>
      <c r="AG812" s="507" t="s">
        <v>426</v>
      </c>
      <c r="AH812" s="507"/>
    </row>
    <row r="813" spans="1:34" s="362" customFormat="1" ht="31.5">
      <c r="A813" s="607"/>
      <c r="B813" s="607"/>
      <c r="C813" s="135"/>
      <c r="D813" s="75" t="s">
        <v>371</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v>50410.82</v>
      </c>
      <c r="AA813" s="407">
        <f t="shared" si="109"/>
        <v>589.18</v>
      </c>
      <c r="AC813" s="501"/>
      <c r="AD813" s="512">
        <v>28000</v>
      </c>
      <c r="AE813" s="512"/>
      <c r="AF813" s="512"/>
      <c r="AG813" s="507" t="s">
        <v>426</v>
      </c>
      <c r="AH813" s="507"/>
    </row>
    <row r="814" spans="1:34" s="362" customFormat="1" ht="38.25">
      <c r="A814" s="607"/>
      <c r="B814" s="607"/>
      <c r="C814" s="135"/>
      <c r="D814" s="75" t="s">
        <v>540</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09"/>
        <v>0</v>
      </c>
      <c r="AC814" s="501"/>
      <c r="AD814" s="512">
        <v>76745.89</v>
      </c>
      <c r="AE814" s="512">
        <v>77716</v>
      </c>
      <c r="AF814" s="512" t="s">
        <v>427</v>
      </c>
      <c r="AG814" s="507" t="s">
        <v>428</v>
      </c>
      <c r="AH814" s="507" t="s">
        <v>1805</v>
      </c>
    </row>
    <row r="815" spans="1:34" s="362" customFormat="1" ht="31.5">
      <c r="A815" s="607"/>
      <c r="B815" s="607"/>
      <c r="C815" s="135"/>
      <c r="D815" s="378" t="s">
        <v>541</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09"/>
        <v>30000</v>
      </c>
      <c r="AC815" s="501"/>
      <c r="AD815" s="512">
        <v>30000</v>
      </c>
      <c r="AE815" s="512"/>
      <c r="AF815" s="512"/>
      <c r="AG815" s="507" t="s">
        <v>426</v>
      </c>
      <c r="AH815" s="507"/>
    </row>
    <row r="816" spans="1:34" s="362" customFormat="1" ht="54" customHeight="1">
      <c r="A816" s="607"/>
      <c r="B816" s="607"/>
      <c r="C816" s="135"/>
      <c r="D816" s="75" t="s">
        <v>287</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09"/>
        <v>0</v>
      </c>
      <c r="AC816" s="501"/>
      <c r="AD816" s="512">
        <v>108815.87</v>
      </c>
      <c r="AE816" s="512">
        <v>108817</v>
      </c>
      <c r="AF816" s="512" t="s">
        <v>429</v>
      </c>
      <c r="AG816" s="507" t="s">
        <v>430</v>
      </c>
      <c r="AH816" s="507" t="s">
        <v>1805</v>
      </c>
    </row>
    <row r="817" spans="1:34" s="362" customFormat="1" ht="38.25">
      <c r="A817" s="607"/>
      <c r="B817" s="607"/>
      <c r="C817" s="135"/>
      <c r="D817" s="75" t="s">
        <v>288</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09"/>
        <v>11566.36</v>
      </c>
      <c r="AC817" s="501"/>
      <c r="AD817" s="512">
        <v>120000</v>
      </c>
      <c r="AE817" s="512"/>
      <c r="AF817" s="512" t="s">
        <v>1250</v>
      </c>
      <c r="AG817" s="507" t="s">
        <v>431</v>
      </c>
      <c r="AH817" s="507"/>
    </row>
    <row r="818" spans="1:34" s="362" customFormat="1" ht="38.25">
      <c r="A818" s="607"/>
      <c r="B818" s="607"/>
      <c r="C818" s="135"/>
      <c r="D818" s="75" t="s">
        <v>1214</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09"/>
        <v>65.67</v>
      </c>
      <c r="AC818" s="501"/>
      <c r="AD818" s="512">
        <v>200000</v>
      </c>
      <c r="AE818" s="512">
        <v>207636</v>
      </c>
      <c r="AF818" s="512" t="s">
        <v>432</v>
      </c>
      <c r="AG818" s="507" t="s">
        <v>433</v>
      </c>
      <c r="AH818" s="507" t="s">
        <v>1805</v>
      </c>
    </row>
    <row r="819" spans="1:34" s="362" customFormat="1" ht="38.25">
      <c r="A819" s="607"/>
      <c r="B819" s="607"/>
      <c r="C819" s="135"/>
      <c r="D819" s="75" t="s">
        <v>289</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09"/>
        <v>2916.28</v>
      </c>
      <c r="AC819" s="501"/>
      <c r="AD819" s="512">
        <v>50000</v>
      </c>
      <c r="AE819" s="512">
        <v>50000</v>
      </c>
      <c r="AF819" s="512" t="s">
        <v>1250</v>
      </c>
      <c r="AG819" s="507" t="s">
        <v>434</v>
      </c>
      <c r="AH819" s="507"/>
    </row>
    <row r="820" spans="1:34" s="362" customFormat="1" ht="42" customHeight="1">
      <c r="A820" s="607"/>
      <c r="B820" s="607"/>
      <c r="C820" s="135"/>
      <c r="D820" s="75" t="s">
        <v>841</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09"/>
        <v>0</v>
      </c>
      <c r="AC820" s="501"/>
      <c r="AD820" s="512">
        <v>990812.12</v>
      </c>
      <c r="AE820" s="512">
        <v>990814</v>
      </c>
      <c r="AF820" s="512" t="s">
        <v>435</v>
      </c>
      <c r="AG820" s="507" t="s">
        <v>436</v>
      </c>
      <c r="AH820" s="507" t="s">
        <v>1805</v>
      </c>
    </row>
    <row r="821" spans="1:34" s="362" customFormat="1" ht="15.75">
      <c r="A821" s="607"/>
      <c r="B821" s="607"/>
      <c r="C821" s="135"/>
      <c r="D821" s="75" t="s">
        <v>290</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v>133950.17</v>
      </c>
      <c r="AA821" s="407">
        <f t="shared" si="109"/>
        <v>49.83</v>
      </c>
      <c r="AC821" s="501"/>
      <c r="AD821" s="512">
        <v>134000</v>
      </c>
      <c r="AE821" s="512">
        <v>134000</v>
      </c>
      <c r="AF821" s="512"/>
      <c r="AG821" s="507"/>
      <c r="AH821" s="507"/>
    </row>
    <row r="822" spans="1:34" s="362" customFormat="1" ht="25.5">
      <c r="A822" s="607"/>
      <c r="B822" s="607"/>
      <c r="C822" s="135"/>
      <c r="D822" s="75" t="s">
        <v>700</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09"/>
        <v>2962.37</v>
      </c>
      <c r="AC822" s="501"/>
      <c r="AD822" s="512">
        <v>407000</v>
      </c>
      <c r="AE822" s="512"/>
      <c r="AF822" s="512"/>
      <c r="AG822" s="507" t="s">
        <v>437</v>
      </c>
      <c r="AH822" s="507"/>
    </row>
    <row r="823" spans="1:34" s="362" customFormat="1" ht="31.5">
      <c r="A823" s="607"/>
      <c r="B823" s="607"/>
      <c r="C823" s="135"/>
      <c r="D823" s="378" t="s">
        <v>1031</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09"/>
        <v>1835.64</v>
      </c>
      <c r="AC823" s="501"/>
      <c r="AD823" s="512">
        <v>123500</v>
      </c>
      <c r="AE823" s="512">
        <v>123500</v>
      </c>
      <c r="AF823" s="512"/>
      <c r="AG823" s="507" t="s">
        <v>438</v>
      </c>
      <c r="AH823" s="507"/>
    </row>
    <row r="824" spans="1:34" s="362" customFormat="1" ht="31.5">
      <c r="A824" s="607"/>
      <c r="B824" s="607"/>
      <c r="C824" s="135"/>
      <c r="D824" s="75" t="s">
        <v>794</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09"/>
        <v>108978</v>
      </c>
      <c r="AC824" s="501"/>
      <c r="AD824" s="512">
        <v>108978</v>
      </c>
      <c r="AE824" s="512">
        <v>108978</v>
      </c>
      <c r="AF824" s="512"/>
      <c r="AG824" s="507" t="s">
        <v>438</v>
      </c>
      <c r="AH824" s="507"/>
    </row>
    <row r="825" spans="1:34" s="362" customFormat="1" ht="31.5">
      <c r="A825" s="607"/>
      <c r="B825" s="607"/>
      <c r="C825" s="135"/>
      <c r="D825" s="75" t="s">
        <v>795</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09"/>
        <v>50000</v>
      </c>
      <c r="AC825" s="501"/>
      <c r="AD825" s="512">
        <v>50000</v>
      </c>
      <c r="AE825" s="512">
        <v>50000</v>
      </c>
      <c r="AF825" s="512"/>
      <c r="AG825" s="507" t="s">
        <v>438</v>
      </c>
      <c r="AH825" s="507"/>
    </row>
    <row r="826" spans="1:34" s="30" customFormat="1" ht="15.75">
      <c r="A826" s="607"/>
      <c r="B826" s="607"/>
      <c r="C826" s="266"/>
      <c r="D826" s="225" t="s">
        <v>726</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09"/>
        <v>10634</v>
      </c>
      <c r="AC826" s="59"/>
      <c r="AD826" s="512"/>
      <c r="AE826" s="512"/>
      <c r="AF826" s="512"/>
      <c r="AG826" s="507"/>
      <c r="AH826" s="507"/>
    </row>
    <row r="827" spans="1:34" s="30" customFormat="1" ht="15.75" hidden="1">
      <c r="A827" s="607"/>
      <c r="B827" s="607"/>
      <c r="C827" s="266" t="s">
        <v>727</v>
      </c>
      <c r="D827" s="276" t="s">
        <v>731</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09"/>
        <v>0</v>
      </c>
      <c r="AC827" s="59"/>
      <c r="AD827" s="512"/>
      <c r="AE827" s="512"/>
      <c r="AF827" s="512"/>
      <c r="AG827" s="507"/>
      <c r="AH827" s="507"/>
    </row>
    <row r="828" spans="1:34" s="30" customFormat="1" ht="47.25" hidden="1">
      <c r="A828" s="607"/>
      <c r="B828" s="607"/>
      <c r="C828" s="266" t="s">
        <v>730</v>
      </c>
      <c r="D828" s="276" t="s">
        <v>2005</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09"/>
        <v>0</v>
      </c>
      <c r="AC828" s="59"/>
      <c r="AD828" s="512"/>
      <c r="AE828" s="512"/>
      <c r="AF828" s="512"/>
      <c r="AG828" s="507"/>
      <c r="AH828" s="507"/>
    </row>
    <row r="829" spans="1:34" s="30" customFormat="1" ht="47.25">
      <c r="A829" s="607"/>
      <c r="B829" s="565"/>
      <c r="C829" s="266"/>
      <c r="D829" s="276" t="s">
        <v>987</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09"/>
        <v>10634</v>
      </c>
      <c r="AC829" s="59"/>
      <c r="AD829" s="512"/>
      <c r="AE829" s="512"/>
      <c r="AF829" s="512"/>
      <c r="AG829" s="507"/>
      <c r="AH829" s="507"/>
    </row>
    <row r="830" spans="1:34" s="30" customFormat="1" ht="22.5" customHeight="1">
      <c r="A830" s="607"/>
      <c r="B830" s="565"/>
      <c r="C830" s="406"/>
      <c r="D830" s="283" t="s">
        <v>1324</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09"/>
        <v>0</v>
      </c>
      <c r="AC830" s="59"/>
      <c r="AD830" s="512"/>
      <c r="AE830" s="512"/>
      <c r="AF830" s="512"/>
      <c r="AG830" s="507"/>
      <c r="AH830" s="507"/>
    </row>
    <row r="831" spans="1:34" s="30" customFormat="1" ht="63.75">
      <c r="A831" s="607"/>
      <c r="B831" s="565"/>
      <c r="C831" s="266" t="s">
        <v>730</v>
      </c>
      <c r="D831" s="285" t="s">
        <v>97</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09"/>
        <v>0</v>
      </c>
      <c r="AC831" s="59"/>
      <c r="AD831" s="512">
        <v>8796.32</v>
      </c>
      <c r="AE831" s="512">
        <v>140280.68</v>
      </c>
      <c r="AF831" s="512"/>
      <c r="AG831" s="507" t="s">
        <v>440</v>
      </c>
      <c r="AH831" s="507"/>
    </row>
    <row r="832" spans="1:34" s="30" customFormat="1" ht="15.75">
      <c r="A832" s="607"/>
      <c r="B832" s="607"/>
      <c r="C832" s="36"/>
      <c r="D832" s="272" t="s">
        <v>667</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09"/>
        <v>0</v>
      </c>
      <c r="AC832" s="59"/>
      <c r="AD832" s="512"/>
      <c r="AE832" s="512"/>
      <c r="AF832" s="512"/>
      <c r="AG832" s="507"/>
      <c r="AH832" s="507"/>
    </row>
    <row r="833" spans="1:34" s="30" customFormat="1" ht="63.75">
      <c r="A833" s="607"/>
      <c r="B833" s="607"/>
      <c r="C833" s="266" t="s">
        <v>730</v>
      </c>
      <c r="D833" s="285" t="s">
        <v>97</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09"/>
        <v>0</v>
      </c>
      <c r="AC833" s="59"/>
      <c r="AD833" s="512">
        <v>14672.29</v>
      </c>
      <c r="AE833" s="512">
        <v>362066.71</v>
      </c>
      <c r="AF833" s="512"/>
      <c r="AG833" s="507" t="s">
        <v>439</v>
      </c>
      <c r="AH833" s="507"/>
    </row>
    <row r="834" spans="1:34" s="30" customFormat="1" ht="15.75">
      <c r="A834" s="564">
        <v>210110</v>
      </c>
      <c r="B834" s="586" t="s">
        <v>669</v>
      </c>
      <c r="C834" s="195"/>
      <c r="D834" s="216" t="s">
        <v>1731</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09"/>
        <v>2</v>
      </c>
      <c r="AC834" s="59"/>
      <c r="AD834" s="512"/>
      <c r="AE834" s="512"/>
      <c r="AF834" s="512"/>
      <c r="AG834" s="507"/>
      <c r="AH834" s="507"/>
    </row>
    <row r="835" spans="1:34" s="30" customFormat="1" ht="47.25">
      <c r="A835" s="564"/>
      <c r="B835" s="586"/>
      <c r="C835" s="135"/>
      <c r="D835" s="217" t="s">
        <v>1188</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09"/>
        <v>2</v>
      </c>
      <c r="AC835" s="59"/>
      <c r="AD835" s="512">
        <v>16000</v>
      </c>
      <c r="AE835" s="512">
        <v>15998</v>
      </c>
      <c r="AF835" s="512" t="s">
        <v>441</v>
      </c>
      <c r="AG835" s="507" t="s">
        <v>442</v>
      </c>
      <c r="AH835" s="507" t="s">
        <v>443</v>
      </c>
    </row>
    <row r="836" spans="1:34" s="30" customFormat="1" ht="15.75">
      <c r="A836" s="603">
        <v>250344</v>
      </c>
      <c r="B836" s="605" t="s">
        <v>988</v>
      </c>
      <c r="C836" s="166"/>
      <c r="D836" s="216" t="s">
        <v>1731</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31500</v>
      </c>
      <c r="AA836" s="407">
        <f t="shared" si="109"/>
        <v>0</v>
      </c>
      <c r="AC836" s="59"/>
      <c r="AD836" s="514"/>
      <c r="AE836" s="514"/>
      <c r="AF836" s="514"/>
      <c r="AG836" s="509"/>
      <c r="AH836" s="509"/>
    </row>
    <row r="837" spans="1:34" s="30" customFormat="1" ht="100.5" customHeight="1">
      <c r="A837" s="604"/>
      <c r="B837" s="606"/>
      <c r="C837" s="135"/>
      <c r="D837" s="217" t="s">
        <v>990</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v>31500</v>
      </c>
      <c r="AA837" s="407">
        <f t="shared" si="109"/>
        <v>0</v>
      </c>
      <c r="AC837" s="59"/>
      <c r="AD837" s="512"/>
      <c r="AE837" s="512"/>
      <c r="AF837" s="512"/>
      <c r="AG837" s="507"/>
      <c r="AH837" s="507"/>
    </row>
    <row r="838" spans="1:34" s="30" customFormat="1" ht="15.75">
      <c r="A838" s="603">
        <v>250404</v>
      </c>
      <c r="B838" s="605" t="s">
        <v>1398</v>
      </c>
      <c r="C838" s="166"/>
      <c r="D838" s="216" t="s">
        <v>1731</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119020.08</v>
      </c>
      <c r="AA838" s="407">
        <f t="shared" si="109"/>
        <v>240979.92</v>
      </c>
      <c r="AC838" s="59"/>
      <c r="AD838" s="512"/>
      <c r="AE838" s="512"/>
      <c r="AF838" s="512"/>
      <c r="AG838" s="507"/>
      <c r="AH838" s="507"/>
    </row>
    <row r="839" spans="1:34" s="30" customFormat="1" ht="15.75" hidden="1">
      <c r="A839" s="604"/>
      <c r="B839" s="606"/>
      <c r="C839" s="166"/>
      <c r="D839" s="225" t="s">
        <v>383</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09"/>
        <v>0</v>
      </c>
      <c r="AC839" s="59"/>
      <c r="AD839" s="512"/>
      <c r="AE839" s="512"/>
      <c r="AF839" s="512"/>
      <c r="AG839" s="507"/>
      <c r="AH839" s="507"/>
    </row>
    <row r="840" spans="1:34" ht="87.75" customHeight="1">
      <c r="A840" s="295"/>
      <c r="B840" s="225"/>
      <c r="C840" s="135"/>
      <c r="D840" s="296" t="s">
        <v>991</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v>119020.08</v>
      </c>
      <c r="AA840" s="407">
        <f t="shared" si="109"/>
        <v>240979.92</v>
      </c>
      <c r="AC840" s="499"/>
      <c r="AD840" s="512"/>
      <c r="AE840" s="512"/>
      <c r="AF840" s="512"/>
      <c r="AG840" s="507"/>
      <c r="AH840" s="507"/>
    </row>
    <row r="841" spans="1:34" ht="15.75">
      <c r="A841" s="297">
        <v>48</v>
      </c>
      <c r="B841" s="584" t="s">
        <v>1147</v>
      </c>
      <c r="C841" s="584"/>
      <c r="D841" s="58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23227348.21</v>
      </c>
      <c r="AA841" s="407">
        <f t="shared" si="109"/>
        <v>46032594.31</v>
      </c>
      <c r="AC841" s="499"/>
      <c r="AD841" s="512"/>
      <c r="AE841" s="512"/>
      <c r="AF841" s="512"/>
      <c r="AG841" s="507"/>
      <c r="AH841" s="507"/>
    </row>
    <row r="842" spans="1:34" s="30" customFormat="1" ht="18.75" customHeight="1">
      <c r="A842" s="581" t="s">
        <v>2027</v>
      </c>
      <c r="B842" s="605" t="s">
        <v>1733</v>
      </c>
      <c r="C842" s="195"/>
      <c r="D842" s="136" t="s">
        <v>1731</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09"/>
        <v>0</v>
      </c>
      <c r="AC842" s="59"/>
      <c r="AD842" s="512"/>
      <c r="AE842" s="512"/>
      <c r="AF842" s="512"/>
      <c r="AG842" s="507"/>
      <c r="AH842" s="507"/>
    </row>
    <row r="843" spans="1:34" ht="31.5" hidden="1">
      <c r="A843" s="582"/>
      <c r="B843" s="607"/>
      <c r="C843" s="135" t="s">
        <v>921</v>
      </c>
      <c r="D843" s="141" t="s">
        <v>922</v>
      </c>
      <c r="E843" s="142"/>
      <c r="F843" s="143"/>
      <c r="G843" s="142"/>
      <c r="H843" s="417"/>
      <c r="I843" s="144" t="e">
        <f>J843+K843+L843+M843+#REF!+#REF!</f>
        <v>#REF!</v>
      </c>
      <c r="J843" s="144"/>
      <c r="K843" s="144"/>
      <c r="L843" s="144"/>
      <c r="M843" s="144"/>
      <c r="N843" s="407" t="s">
        <v>923</v>
      </c>
      <c r="O843" s="407"/>
      <c r="P843" s="407"/>
      <c r="Q843" s="407"/>
      <c r="R843" s="407"/>
      <c r="S843" s="407"/>
      <c r="T843" s="407"/>
      <c r="U843" s="407"/>
      <c r="V843" s="407"/>
      <c r="W843" s="407"/>
      <c r="X843" s="407"/>
      <c r="Y843" s="407"/>
      <c r="Z843" s="407"/>
      <c r="AA843" s="407" t="e">
        <f t="shared" si="109"/>
        <v>#VALUE!</v>
      </c>
      <c r="AC843" s="499"/>
      <c r="AD843" s="512"/>
      <c r="AE843" s="512"/>
      <c r="AF843" s="512"/>
      <c r="AG843" s="507"/>
      <c r="AH843" s="507"/>
    </row>
    <row r="844" spans="1:34" ht="15.75" hidden="1">
      <c r="A844" s="582"/>
      <c r="B844" s="607"/>
      <c r="C844" s="135" t="s">
        <v>924</v>
      </c>
      <c r="D844" s="141" t="s">
        <v>925</v>
      </c>
      <c r="E844" s="142"/>
      <c r="F844" s="143"/>
      <c r="G844" s="142"/>
      <c r="H844" s="417"/>
      <c r="I844" s="144" t="e">
        <f>J844+K844+L844+M844+#REF!+#REF!</f>
        <v>#REF!</v>
      </c>
      <c r="J844" s="144"/>
      <c r="K844" s="144"/>
      <c r="L844" s="144"/>
      <c r="M844" s="144"/>
      <c r="N844" s="407" t="s">
        <v>923</v>
      </c>
      <c r="O844" s="407"/>
      <c r="P844" s="407"/>
      <c r="Q844" s="407"/>
      <c r="R844" s="407"/>
      <c r="S844" s="407"/>
      <c r="T844" s="407"/>
      <c r="U844" s="407"/>
      <c r="V844" s="407"/>
      <c r="W844" s="407"/>
      <c r="X844" s="407"/>
      <c r="Y844" s="407"/>
      <c r="Z844" s="407"/>
      <c r="AA844" s="407" t="e">
        <f t="shared" si="109"/>
        <v>#VALUE!</v>
      </c>
      <c r="AC844" s="499"/>
      <c r="AD844" s="512"/>
      <c r="AE844" s="512"/>
      <c r="AF844" s="512"/>
      <c r="AG844" s="507"/>
      <c r="AH844" s="507"/>
    </row>
    <row r="845" spans="1:34" ht="31.5" hidden="1">
      <c r="A845" s="582"/>
      <c r="B845" s="607"/>
      <c r="C845" s="135" t="s">
        <v>926</v>
      </c>
      <c r="D845" s="141" t="s">
        <v>927</v>
      </c>
      <c r="E845" s="142"/>
      <c r="F845" s="143"/>
      <c r="G845" s="142"/>
      <c r="H845" s="417"/>
      <c r="I845" s="144" t="e">
        <f>J845+K845+L845+M845+#REF!+#REF!</f>
        <v>#REF!</v>
      </c>
      <c r="J845" s="144"/>
      <c r="K845" s="144"/>
      <c r="L845" s="144"/>
      <c r="M845" s="144"/>
      <c r="N845" s="407" t="s">
        <v>923</v>
      </c>
      <c r="O845" s="407"/>
      <c r="P845" s="407"/>
      <c r="Q845" s="407"/>
      <c r="R845" s="407"/>
      <c r="S845" s="407"/>
      <c r="T845" s="407"/>
      <c r="U845" s="407"/>
      <c r="V845" s="407"/>
      <c r="W845" s="407"/>
      <c r="X845" s="407"/>
      <c r="Y845" s="407"/>
      <c r="Z845" s="407"/>
      <c r="AA845" s="407" t="e">
        <f t="shared" si="109"/>
        <v>#VALUE!</v>
      </c>
      <c r="AC845" s="499"/>
      <c r="AD845" s="512"/>
      <c r="AE845" s="512"/>
      <c r="AF845" s="512"/>
      <c r="AG845" s="507"/>
      <c r="AH845" s="507"/>
    </row>
    <row r="846" spans="1:34" ht="31.5">
      <c r="A846" s="644"/>
      <c r="B846" s="644"/>
      <c r="C846" s="135" t="s">
        <v>283</v>
      </c>
      <c r="D846" s="141" t="s">
        <v>80</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09"/>
        <v>0</v>
      </c>
      <c r="AC846" s="499"/>
      <c r="AD846" s="512">
        <v>27768</v>
      </c>
      <c r="AE846" s="512"/>
      <c r="AF846" s="512" t="s">
        <v>676</v>
      </c>
      <c r="AG846" s="507"/>
      <c r="AH846" s="507"/>
    </row>
    <row r="847" spans="1:34" ht="31.5" customHeight="1" hidden="1">
      <c r="A847" s="645"/>
      <c r="B847" s="645"/>
      <c r="C847" s="135" t="s">
        <v>239</v>
      </c>
      <c r="D847" s="141" t="s">
        <v>240</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09"/>
        <v>0</v>
      </c>
      <c r="AC847" s="499"/>
      <c r="AD847" s="512"/>
      <c r="AE847" s="512"/>
      <c r="AF847" s="512"/>
      <c r="AG847" s="507"/>
      <c r="AH847" s="507"/>
    </row>
    <row r="848" spans="1:62" s="28" customFormat="1" ht="15.75">
      <c r="A848" s="581" t="s">
        <v>298</v>
      </c>
      <c r="B848" s="605" t="s">
        <v>354</v>
      </c>
      <c r="C848" s="195"/>
      <c r="D848" s="136" t="s">
        <v>238</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365030.78</v>
      </c>
      <c r="AA848" s="407">
        <f t="shared" si="109"/>
        <v>599069.14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582"/>
      <c r="B849" s="607"/>
      <c r="C849" s="135" t="s">
        <v>928</v>
      </c>
      <c r="D849" s="141" t="s">
        <v>929</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09"/>
        <v>0</v>
      </c>
      <c r="AC849" s="499"/>
      <c r="AD849" s="512">
        <v>8856.32</v>
      </c>
      <c r="AE849" s="512"/>
      <c r="AF849" s="512" t="s">
        <v>677</v>
      </c>
      <c r="AG849" s="507"/>
      <c r="AH849" s="507"/>
    </row>
    <row r="850" spans="1:34" s="362" customFormat="1" ht="51">
      <c r="A850" s="357"/>
      <c r="B850" s="356"/>
      <c r="C850" s="135"/>
      <c r="D850" s="14" t="s">
        <v>1539</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09"/>
        <v>42686.64</v>
      </c>
      <c r="AC850" s="501"/>
      <c r="AD850" s="512">
        <v>269142</v>
      </c>
      <c r="AE850" s="512">
        <v>317359</v>
      </c>
      <c r="AF850" s="512" t="s">
        <v>678</v>
      </c>
      <c r="AG850" s="507" t="s">
        <v>679</v>
      </c>
      <c r="AH850" s="507" t="s">
        <v>680</v>
      </c>
    </row>
    <row r="851" spans="1:34" s="362" customFormat="1" ht="47.25">
      <c r="A851" s="357"/>
      <c r="B851" s="356"/>
      <c r="C851" s="135"/>
      <c r="D851" s="14" t="s">
        <v>1542</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v>93617.5</v>
      </c>
      <c r="AA851" s="407">
        <f t="shared" si="109"/>
        <v>106382.5</v>
      </c>
      <c r="AC851" s="501"/>
      <c r="AD851" s="512"/>
      <c r="AE851" s="512"/>
      <c r="AF851" s="512"/>
      <c r="AG851" s="507"/>
      <c r="AH851" s="507"/>
    </row>
    <row r="852" spans="1:34" s="362" customFormat="1" ht="15.75">
      <c r="A852" s="357"/>
      <c r="B852" s="356"/>
      <c r="C852" s="135"/>
      <c r="D852" s="14" t="s">
        <v>1543</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aca="true" t="shared" si="121" ref="AA852:AA915">N852+O852+P852+Q852+R852+S852+T852+U852+V852+W852+X852+Y852-Z852</f>
        <v>150000</v>
      </c>
      <c r="AC852" s="501"/>
      <c r="AD852" s="512"/>
      <c r="AE852" s="512"/>
      <c r="AF852" s="512"/>
      <c r="AG852" s="507"/>
      <c r="AH852" s="507"/>
    </row>
    <row r="853" spans="1:34" s="362" customFormat="1" ht="63.75">
      <c r="A853" s="357"/>
      <c r="B853" s="356"/>
      <c r="C853" s="135"/>
      <c r="D853" s="14" t="s">
        <v>1189</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21"/>
        <v>300000</v>
      </c>
      <c r="AC853" s="501"/>
      <c r="AD853" s="512">
        <v>300000</v>
      </c>
      <c r="AE853" s="512" t="s">
        <v>681</v>
      </c>
      <c r="AF853" s="512" t="s">
        <v>1934</v>
      </c>
      <c r="AG853" s="507" t="s">
        <v>679</v>
      </c>
      <c r="AH853" s="507" t="s">
        <v>681</v>
      </c>
    </row>
    <row r="854" spans="1:34" s="30" customFormat="1" ht="15.75" customHeight="1">
      <c r="A854" s="585" t="s">
        <v>355</v>
      </c>
      <c r="B854" s="586" t="s">
        <v>1002</v>
      </c>
      <c r="C854" s="195"/>
      <c r="D854" s="136" t="s">
        <v>1731</v>
      </c>
      <c r="E854" s="137"/>
      <c r="F854" s="159"/>
      <c r="G854" s="137"/>
      <c r="H854" s="416"/>
      <c r="I854" s="139">
        <f aca="true" t="shared" si="122" ref="I854:Z854">SUM(I855:I872)</f>
        <v>2828336.49</v>
      </c>
      <c r="J854" s="139">
        <f t="shared" si="122"/>
        <v>0</v>
      </c>
      <c r="K854" s="139">
        <f t="shared" si="122"/>
        <v>0</v>
      </c>
      <c r="L854" s="139">
        <f t="shared" si="122"/>
        <v>77542.1</v>
      </c>
      <c r="M854" s="139">
        <f t="shared" si="122"/>
        <v>4466875.39</v>
      </c>
      <c r="N854" s="139">
        <f t="shared" si="122"/>
        <v>0</v>
      </c>
      <c r="O854" s="139">
        <f t="shared" si="122"/>
        <v>77542.1</v>
      </c>
      <c r="P854" s="139">
        <f t="shared" si="122"/>
        <v>0</v>
      </c>
      <c r="Q854" s="139">
        <f t="shared" si="122"/>
        <v>2785770</v>
      </c>
      <c r="R854" s="139">
        <f t="shared" si="122"/>
        <v>-228735</v>
      </c>
      <c r="S854" s="139">
        <f t="shared" si="122"/>
        <v>140000</v>
      </c>
      <c r="T854" s="139">
        <f t="shared" si="122"/>
        <v>490000</v>
      </c>
      <c r="U854" s="139">
        <f t="shared" si="122"/>
        <v>-1006240.61</v>
      </c>
      <c r="V854" s="139">
        <f t="shared" si="122"/>
        <v>0</v>
      </c>
      <c r="W854" s="139">
        <f t="shared" si="122"/>
        <v>60000</v>
      </c>
      <c r="X854" s="139">
        <f t="shared" si="122"/>
        <v>260000</v>
      </c>
      <c r="Y854" s="139">
        <f t="shared" si="122"/>
        <v>250000</v>
      </c>
      <c r="Z854" s="139">
        <f t="shared" si="122"/>
        <v>813956.55</v>
      </c>
      <c r="AA854" s="407">
        <f t="shared" si="121"/>
        <v>2014379.94</v>
      </c>
      <c r="AC854" s="59"/>
      <c r="AD854" s="512"/>
      <c r="AE854" s="512"/>
      <c r="AF854" s="512"/>
      <c r="AG854" s="507"/>
      <c r="AH854" s="507"/>
    </row>
    <row r="855" spans="1:34" ht="31.5">
      <c r="A855" s="585"/>
      <c r="B855" s="586"/>
      <c r="C855" s="135" t="s">
        <v>930</v>
      </c>
      <c r="D855" s="14" t="s">
        <v>1077</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21"/>
        <v>0</v>
      </c>
      <c r="AC855" s="499"/>
      <c r="AD855" s="512">
        <v>4969.61</v>
      </c>
      <c r="AE855" s="512"/>
      <c r="AF855" s="512" t="s">
        <v>1935</v>
      </c>
      <c r="AG855" s="507"/>
      <c r="AH855" s="507"/>
    </row>
    <row r="856" spans="1:34" ht="31.5">
      <c r="A856" s="585"/>
      <c r="B856" s="586"/>
      <c r="C856" s="135"/>
      <c r="D856" s="14" t="s">
        <v>381</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21"/>
        <v>64784</v>
      </c>
      <c r="AC856" s="499"/>
      <c r="AD856" s="512"/>
      <c r="AE856" s="512"/>
      <c r="AF856" s="512"/>
      <c r="AG856" s="507"/>
      <c r="AH856" s="507"/>
    </row>
    <row r="857" spans="1:34" ht="31.5">
      <c r="A857" s="585"/>
      <c r="B857" s="586"/>
      <c r="C857" s="135"/>
      <c r="D857" s="14" t="s">
        <v>382</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v>141581</v>
      </c>
      <c r="AA857" s="407">
        <f t="shared" si="121"/>
        <v>147819</v>
      </c>
      <c r="AC857" s="499"/>
      <c r="AD857" s="512"/>
      <c r="AE857" s="512"/>
      <c r="AF857" s="512"/>
      <c r="AG857" s="507"/>
      <c r="AH857" s="507"/>
    </row>
    <row r="858" spans="1:34" ht="31.5">
      <c r="A858" s="585"/>
      <c r="B858" s="586"/>
      <c r="C858" s="135"/>
      <c r="D858" s="14" t="s">
        <v>1379</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21"/>
        <v>400000</v>
      </c>
      <c r="AC858" s="499"/>
      <c r="AD858" s="512"/>
      <c r="AE858" s="512"/>
      <c r="AF858" s="512"/>
      <c r="AG858" s="507"/>
      <c r="AH858" s="507"/>
    </row>
    <row r="859" spans="1:34" ht="31.5">
      <c r="A859" s="585"/>
      <c r="B859" s="586"/>
      <c r="C859" s="135"/>
      <c r="D859" s="14" t="s">
        <v>1380</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v>236675.4</v>
      </c>
      <c r="AA859" s="407">
        <f t="shared" si="121"/>
        <v>294510.6</v>
      </c>
      <c r="AC859" s="499"/>
      <c r="AD859" s="512"/>
      <c r="AE859" s="512"/>
      <c r="AF859" s="512"/>
      <c r="AG859" s="507"/>
      <c r="AH859" s="507"/>
    </row>
    <row r="860" spans="1:34" ht="38.25">
      <c r="A860" s="585"/>
      <c r="B860" s="586"/>
      <c r="C860" s="135" t="s">
        <v>1078</v>
      </c>
      <c r="D860" s="14" t="s">
        <v>1079</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21"/>
        <v>0</v>
      </c>
      <c r="AC860" s="499"/>
      <c r="AD860" s="512">
        <v>634.38</v>
      </c>
      <c r="AE860" s="512"/>
      <c r="AF860" s="512" t="s">
        <v>1130</v>
      </c>
      <c r="AG860" s="507"/>
      <c r="AH860" s="507"/>
    </row>
    <row r="861" spans="1:34" ht="114.75">
      <c r="A861" s="585"/>
      <c r="B861" s="586"/>
      <c r="C861" s="135" t="s">
        <v>1080</v>
      </c>
      <c r="D861" s="14" t="s">
        <v>116</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21"/>
        <v>63.92</v>
      </c>
      <c r="AC861" s="499"/>
      <c r="AD861" s="512">
        <v>71938.11</v>
      </c>
      <c r="AE861" s="512"/>
      <c r="AF861" s="512" t="s">
        <v>1131</v>
      </c>
      <c r="AG861" s="507"/>
      <c r="AH861" s="507"/>
    </row>
    <row r="862" spans="1:34" s="362" customFormat="1" ht="47.25" hidden="1">
      <c r="A862" s="585"/>
      <c r="B862" s="586"/>
      <c r="C862" s="135"/>
      <c r="D862" s="14" t="s">
        <v>1190</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21"/>
        <v>0</v>
      </c>
      <c r="AC862" s="501"/>
      <c r="AD862" s="512"/>
      <c r="AE862" s="512"/>
      <c r="AF862" s="512"/>
      <c r="AG862" s="507"/>
      <c r="AH862" s="507"/>
    </row>
    <row r="863" spans="1:34" s="362" customFormat="1" ht="51">
      <c r="A863" s="585"/>
      <c r="B863" s="586"/>
      <c r="C863" s="135"/>
      <c r="D863" s="14" t="s">
        <v>1191</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21"/>
        <v>369070.39</v>
      </c>
      <c r="AC863" s="501"/>
      <c r="AD863" s="512">
        <v>369070.39</v>
      </c>
      <c r="AE863" s="512">
        <v>1058633</v>
      </c>
      <c r="AF863" s="512"/>
      <c r="AG863" s="507" t="s">
        <v>1132</v>
      </c>
      <c r="AH863" s="507" t="s">
        <v>1133</v>
      </c>
    </row>
    <row r="864" spans="1:34" s="362" customFormat="1" ht="89.25">
      <c r="A864" s="585"/>
      <c r="B864" s="586"/>
      <c r="C864" s="135"/>
      <c r="D864" s="375" t="s">
        <v>1199</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56589.6+15036+70406.4+2577.98+82099.39</f>
        <v>226709.37</v>
      </c>
      <c r="AA864" s="407">
        <f t="shared" si="121"/>
        <v>54139.63</v>
      </c>
      <c r="AC864" s="501"/>
      <c r="AD864" s="512">
        <v>192035</v>
      </c>
      <c r="AE864" s="512" t="s">
        <v>1134</v>
      </c>
      <c r="AF864" s="512" t="s">
        <v>745</v>
      </c>
      <c r="AG864" s="507" t="s">
        <v>746</v>
      </c>
      <c r="AH864" s="507" t="s">
        <v>1133</v>
      </c>
    </row>
    <row r="865" spans="1:34" s="362" customFormat="1" ht="76.5">
      <c r="A865" s="585"/>
      <c r="B865" s="586"/>
      <c r="C865" s="135"/>
      <c r="D865" s="375" t="s">
        <v>1192</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21"/>
        <v>10000</v>
      </c>
      <c r="AC865" s="501"/>
      <c r="AD865" s="512">
        <v>10000</v>
      </c>
      <c r="AE865" s="512" t="s">
        <v>681</v>
      </c>
      <c r="AF865" s="512" t="s">
        <v>747</v>
      </c>
      <c r="AG865" s="507" t="s">
        <v>748</v>
      </c>
      <c r="AH865" s="507" t="s">
        <v>681</v>
      </c>
    </row>
    <row r="866" spans="1:34" s="362" customFormat="1" ht="15.75">
      <c r="A866" s="585"/>
      <c r="B866" s="586"/>
      <c r="C866" s="135"/>
      <c r="D866" s="14" t="s">
        <v>1710</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21"/>
        <v>45000</v>
      </c>
      <c r="AC866" s="501"/>
      <c r="AD866" s="512">
        <v>45000</v>
      </c>
      <c r="AE866" s="512"/>
      <c r="AF866" s="512"/>
      <c r="AG866" s="507"/>
      <c r="AH866" s="507"/>
    </row>
    <row r="867" spans="1:34" s="362" customFormat="1" ht="89.25" hidden="1">
      <c r="A867" s="585"/>
      <c r="B867" s="586"/>
      <c r="C867" s="135"/>
      <c r="D867" s="14" t="s">
        <v>1193</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21"/>
        <v>0</v>
      </c>
      <c r="AC867" s="501"/>
      <c r="AD867" s="512">
        <v>700000</v>
      </c>
      <c r="AE867" s="512" t="s">
        <v>749</v>
      </c>
      <c r="AF867" s="512"/>
      <c r="AG867" s="507" t="s">
        <v>750</v>
      </c>
      <c r="AH867" s="507" t="s">
        <v>751</v>
      </c>
    </row>
    <row r="868" spans="1:34" s="362" customFormat="1" ht="31.5" hidden="1">
      <c r="A868" s="585"/>
      <c r="B868" s="586"/>
      <c r="C868" s="135"/>
      <c r="D868" s="14" t="s">
        <v>1194</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21"/>
        <v>0</v>
      </c>
      <c r="AC868" s="501"/>
      <c r="AD868" s="512"/>
      <c r="AE868" s="512"/>
      <c r="AF868" s="512"/>
      <c r="AG868" s="507"/>
      <c r="AH868" s="507"/>
    </row>
    <row r="869" spans="1:34" s="362" customFormat="1" ht="76.5">
      <c r="A869" s="585"/>
      <c r="B869" s="586"/>
      <c r="C869" s="135"/>
      <c r="D869" s="13" t="s">
        <v>78</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21"/>
        <v>230000</v>
      </c>
      <c r="AC869" s="501"/>
      <c r="AD869" s="512">
        <v>230000</v>
      </c>
      <c r="AE869" s="512" t="s">
        <v>681</v>
      </c>
      <c r="AF869" s="512"/>
      <c r="AG869" s="507" t="s">
        <v>1478</v>
      </c>
      <c r="AH869" s="507" t="s">
        <v>681</v>
      </c>
    </row>
    <row r="870" spans="1:34" s="362" customFormat="1" ht="31.5">
      <c r="A870" s="585"/>
      <c r="B870" s="586"/>
      <c r="C870" s="135"/>
      <c r="D870" s="14" t="s">
        <v>79</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21"/>
        <v>40000</v>
      </c>
      <c r="AC870" s="501"/>
      <c r="AD870" s="512">
        <v>40000</v>
      </c>
      <c r="AE870" s="512"/>
      <c r="AF870" s="512"/>
      <c r="AG870" s="507"/>
      <c r="AH870" s="507"/>
    </row>
    <row r="871" spans="1:34" s="362" customFormat="1" ht="51">
      <c r="A871" s="585"/>
      <c r="B871" s="586"/>
      <c r="C871" s="135" t="s">
        <v>111</v>
      </c>
      <c r="D871" s="14" t="s">
        <v>62</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21"/>
        <v>3992.4</v>
      </c>
      <c r="AC871" s="501"/>
      <c r="AD871" s="512">
        <v>75000</v>
      </c>
      <c r="AE871" s="512">
        <v>78433</v>
      </c>
      <c r="AF871" s="512" t="s">
        <v>1479</v>
      </c>
      <c r="AG871" s="507"/>
      <c r="AH871" s="507" t="s">
        <v>751</v>
      </c>
    </row>
    <row r="872" spans="1:34" s="362" customFormat="1" ht="31.5">
      <c r="A872" s="585"/>
      <c r="B872" s="586"/>
      <c r="C872" s="135" t="s">
        <v>1709</v>
      </c>
      <c r="D872" s="14" t="s">
        <v>63</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21"/>
        <v>355000</v>
      </c>
      <c r="AC872" s="501"/>
      <c r="AD872" s="512">
        <v>355000</v>
      </c>
      <c r="AE872" s="512"/>
      <c r="AF872" s="512"/>
      <c r="AG872" s="507"/>
      <c r="AH872" s="507"/>
    </row>
    <row r="873" spans="1:34" s="30" customFormat="1" ht="15.75">
      <c r="A873" s="585" t="s">
        <v>293</v>
      </c>
      <c r="B873" s="586" t="s">
        <v>542</v>
      </c>
      <c r="C873" s="195"/>
      <c r="D873" s="136" t="s">
        <v>1731</v>
      </c>
      <c r="E873" s="137"/>
      <c r="F873" s="159"/>
      <c r="G873" s="137"/>
      <c r="H873" s="416"/>
      <c r="I873" s="139">
        <f>I874</f>
        <v>200000</v>
      </c>
      <c r="J873" s="139">
        <f>J874</f>
        <v>0</v>
      </c>
      <c r="K873" s="139">
        <f>K874</f>
        <v>0</v>
      </c>
      <c r="L873" s="139">
        <f>L874</f>
        <v>200000</v>
      </c>
      <c r="M873" s="139">
        <f>M874</f>
        <v>0</v>
      </c>
      <c r="N873" s="139">
        <f aca="true" t="shared" si="123" ref="N873:Z873">N874</f>
        <v>0</v>
      </c>
      <c r="O873" s="139">
        <f t="shared" si="123"/>
        <v>0</v>
      </c>
      <c r="P873" s="139">
        <f t="shared" si="123"/>
        <v>0</v>
      </c>
      <c r="Q873" s="139">
        <f t="shared" si="123"/>
        <v>0</v>
      </c>
      <c r="R873" s="139">
        <f t="shared" si="123"/>
        <v>0</v>
      </c>
      <c r="S873" s="139">
        <f t="shared" si="123"/>
        <v>40000</v>
      </c>
      <c r="T873" s="139">
        <f t="shared" si="123"/>
        <v>0</v>
      </c>
      <c r="U873" s="139">
        <f t="shared" si="123"/>
        <v>0</v>
      </c>
      <c r="V873" s="139">
        <f t="shared" si="123"/>
        <v>0</v>
      </c>
      <c r="W873" s="139">
        <f t="shared" si="123"/>
        <v>0</v>
      </c>
      <c r="X873" s="139">
        <f t="shared" si="123"/>
        <v>0</v>
      </c>
      <c r="Y873" s="139">
        <f t="shared" si="123"/>
        <v>160000</v>
      </c>
      <c r="Z873" s="139">
        <f t="shared" si="123"/>
        <v>0</v>
      </c>
      <c r="AA873" s="407">
        <f t="shared" si="121"/>
        <v>200000</v>
      </c>
      <c r="AC873" s="59"/>
      <c r="AD873" s="512"/>
      <c r="AE873" s="512"/>
      <c r="AF873" s="512"/>
      <c r="AG873" s="507"/>
      <c r="AH873" s="507"/>
    </row>
    <row r="874" spans="1:34" ht="47.25">
      <c r="A874" s="585"/>
      <c r="B874" s="586"/>
      <c r="C874" s="135" t="s">
        <v>1711</v>
      </c>
      <c r="D874" s="141" t="s">
        <v>102</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21"/>
        <v>200000</v>
      </c>
      <c r="AC874" s="499"/>
      <c r="AD874" s="512">
        <v>200000</v>
      </c>
      <c r="AE874" s="512"/>
      <c r="AF874" s="512"/>
      <c r="AG874" s="507"/>
      <c r="AH874" s="507"/>
    </row>
    <row r="875" spans="1:34" s="30" customFormat="1" ht="15.75" customHeight="1">
      <c r="A875" s="581" t="s">
        <v>1088</v>
      </c>
      <c r="B875" s="605" t="s">
        <v>1850</v>
      </c>
      <c r="C875" s="195"/>
      <c r="D875" s="136" t="s">
        <v>1731</v>
      </c>
      <c r="E875" s="137"/>
      <c r="F875" s="159"/>
      <c r="G875" s="137"/>
      <c r="H875" s="416"/>
      <c r="I875" s="139">
        <f aca="true" t="shared" si="124" ref="I875:Z875">SUM(I876:I881)</f>
        <v>85887.28</v>
      </c>
      <c r="J875" s="139">
        <f t="shared" si="124"/>
        <v>0</v>
      </c>
      <c r="K875" s="139">
        <f t="shared" si="124"/>
        <v>0</v>
      </c>
      <c r="L875" s="139">
        <f t="shared" si="124"/>
        <v>84320.28</v>
      </c>
      <c r="M875" s="139">
        <f t="shared" si="124"/>
        <v>1097000</v>
      </c>
      <c r="N875" s="139">
        <f t="shared" si="124"/>
        <v>0</v>
      </c>
      <c r="O875" s="139">
        <f t="shared" si="124"/>
        <v>84320.28</v>
      </c>
      <c r="P875" s="139">
        <f t="shared" si="124"/>
        <v>0</v>
      </c>
      <c r="Q875" s="139">
        <f t="shared" si="124"/>
        <v>0</v>
      </c>
      <c r="R875" s="139">
        <f t="shared" si="124"/>
        <v>150000</v>
      </c>
      <c r="S875" s="139">
        <f t="shared" si="124"/>
        <v>170000</v>
      </c>
      <c r="T875" s="139">
        <f t="shared" si="124"/>
        <v>235000</v>
      </c>
      <c r="U875" s="139">
        <f t="shared" si="124"/>
        <v>85000</v>
      </c>
      <c r="V875" s="139">
        <f t="shared" si="124"/>
        <v>57000</v>
      </c>
      <c r="W875" s="139">
        <f t="shared" si="124"/>
        <v>-147000</v>
      </c>
      <c r="X875" s="139">
        <f t="shared" si="124"/>
        <v>-548433</v>
      </c>
      <c r="Y875" s="139">
        <f t="shared" si="124"/>
        <v>0</v>
      </c>
      <c r="Z875" s="139">
        <f t="shared" si="124"/>
        <v>85822.9</v>
      </c>
      <c r="AA875" s="407">
        <f t="shared" si="121"/>
        <v>64.38</v>
      </c>
      <c r="AC875" s="59"/>
      <c r="AD875" s="512"/>
      <c r="AE875" s="512"/>
      <c r="AF875" s="512"/>
      <c r="AG875" s="507"/>
      <c r="AH875" s="507"/>
    </row>
    <row r="876" spans="1:34" ht="63">
      <c r="A876" s="582"/>
      <c r="B876" s="607"/>
      <c r="C876" s="135" t="s">
        <v>1392</v>
      </c>
      <c r="D876" s="141" t="s">
        <v>696</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t="shared" si="121"/>
        <v>0</v>
      </c>
      <c r="AC876" s="499"/>
      <c r="AD876" s="512">
        <v>84320.28</v>
      </c>
      <c r="AE876" s="512"/>
      <c r="AF876" s="512" t="s">
        <v>1480</v>
      </c>
      <c r="AG876" s="507"/>
      <c r="AH876" s="507"/>
    </row>
    <row r="877" spans="1:34" s="362" customFormat="1" ht="63" hidden="1">
      <c r="A877" s="582"/>
      <c r="B877" s="607"/>
      <c r="C877" s="135"/>
      <c r="D877" s="13" t="s">
        <v>64</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1"/>
        <v>0</v>
      </c>
      <c r="AC877" s="501"/>
      <c r="AD877" s="512">
        <v>40000</v>
      </c>
      <c r="AE877" s="512"/>
      <c r="AF877" s="512"/>
      <c r="AG877" s="507"/>
      <c r="AH877" s="507"/>
    </row>
    <row r="878" spans="1:34" s="362" customFormat="1" ht="47.25">
      <c r="A878" s="582"/>
      <c r="B878" s="607"/>
      <c r="C878" s="135"/>
      <c r="D878" s="13" t="s">
        <v>1544</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1"/>
        <v>64.38</v>
      </c>
      <c r="AC878" s="501"/>
      <c r="AD878" s="512"/>
      <c r="AE878" s="512"/>
      <c r="AF878" s="512"/>
      <c r="AG878" s="507"/>
      <c r="AH878" s="507"/>
    </row>
    <row r="879" spans="1:34" s="362" customFormat="1" ht="51" hidden="1">
      <c r="A879" s="582"/>
      <c r="B879" s="607"/>
      <c r="C879" s="135"/>
      <c r="D879" s="13" t="s">
        <v>1597</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1"/>
        <v>0</v>
      </c>
      <c r="AC879" s="501"/>
      <c r="AD879" s="512">
        <v>550000</v>
      </c>
      <c r="AE879" s="512">
        <v>534388</v>
      </c>
      <c r="AF879" s="512"/>
      <c r="AG879" s="507" t="s">
        <v>1481</v>
      </c>
      <c r="AH879" s="507" t="s">
        <v>751</v>
      </c>
    </row>
    <row r="880" spans="1:34" s="362" customFormat="1" ht="47.25" hidden="1">
      <c r="A880" s="582"/>
      <c r="B880" s="607"/>
      <c r="C880" s="135"/>
      <c r="D880" s="262" t="s">
        <v>386</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1"/>
        <v>0</v>
      </c>
      <c r="AC880" s="501"/>
      <c r="AD880" s="512">
        <v>50000</v>
      </c>
      <c r="AE880" s="512"/>
      <c r="AF880" s="512"/>
      <c r="AG880" s="507"/>
      <c r="AH880" s="507"/>
    </row>
    <row r="881" spans="1:34" s="362" customFormat="1" ht="31.5" hidden="1">
      <c r="A881" s="583"/>
      <c r="B881" s="606"/>
      <c r="C881" s="135"/>
      <c r="D881" s="262" t="s">
        <v>1953</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1"/>
        <v>0</v>
      </c>
      <c r="AC881" s="501"/>
      <c r="AD881" s="512">
        <v>57000</v>
      </c>
      <c r="AE881" s="512"/>
      <c r="AF881" s="512"/>
      <c r="AG881" s="507"/>
      <c r="AH881" s="507"/>
    </row>
    <row r="882" spans="1:34" s="362" customFormat="1" ht="15.75">
      <c r="A882" s="581" t="s">
        <v>1153</v>
      </c>
      <c r="B882" s="605" t="s">
        <v>797</v>
      </c>
      <c r="C882" s="135"/>
      <c r="D882" s="493" t="s">
        <v>1731</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1"/>
        <v>513000</v>
      </c>
      <c r="AC882" s="501"/>
      <c r="AD882" s="512"/>
      <c r="AE882" s="512"/>
      <c r="AF882" s="512"/>
      <c r="AG882" s="507"/>
      <c r="AH882" s="507"/>
    </row>
    <row r="883" spans="1:34" s="362" customFormat="1" ht="61.5" customHeight="1">
      <c r="A883" s="583"/>
      <c r="B883" s="606"/>
      <c r="C883" s="135"/>
      <c r="D883" s="262" t="s">
        <v>997</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1"/>
        <v>513000</v>
      </c>
      <c r="AC883" s="501"/>
      <c r="AD883" s="512">
        <v>513000</v>
      </c>
      <c r="AE883" s="512"/>
      <c r="AF883" s="512"/>
      <c r="AG883" s="507"/>
      <c r="AH883" s="507"/>
    </row>
    <row r="884" spans="1:34" s="30" customFormat="1" ht="15.75">
      <c r="A884" s="605">
        <v>100203</v>
      </c>
      <c r="B884" s="605" t="s">
        <v>505</v>
      </c>
      <c r="C884" s="195"/>
      <c r="D884" s="136" t="s">
        <v>1731</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1"/>
        <v>47080</v>
      </c>
      <c r="AC884" s="59"/>
      <c r="AD884" s="512"/>
      <c r="AE884" s="512"/>
      <c r="AF884" s="512"/>
      <c r="AG884" s="507"/>
      <c r="AH884" s="507"/>
    </row>
    <row r="885" spans="1:34" ht="78.75" customHeight="1" hidden="1">
      <c r="A885" s="607"/>
      <c r="B885" s="607"/>
      <c r="C885" s="135" t="s">
        <v>697</v>
      </c>
      <c r="D885" s="83" t="s">
        <v>1564</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1"/>
        <v>0</v>
      </c>
      <c r="AC885" s="499"/>
      <c r="AD885" s="512"/>
      <c r="AE885" s="512"/>
      <c r="AF885" s="512"/>
      <c r="AG885" s="507"/>
      <c r="AH885" s="507"/>
    </row>
    <row r="886" spans="1:34" ht="31.5" hidden="1">
      <c r="A886" s="607"/>
      <c r="B886" s="607"/>
      <c r="C886" s="135" t="s">
        <v>698</v>
      </c>
      <c r="D886" s="83" t="s">
        <v>249</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1"/>
        <v>0</v>
      </c>
      <c r="AC886" s="499"/>
      <c r="AD886" s="512"/>
      <c r="AE886" s="512"/>
      <c r="AF886" s="512"/>
      <c r="AG886" s="507"/>
      <c r="AH886" s="507"/>
    </row>
    <row r="887" spans="1:34" ht="31.5" customHeight="1" hidden="1">
      <c r="A887" s="607"/>
      <c r="B887" s="607"/>
      <c r="C887" s="135" t="s">
        <v>250</v>
      </c>
      <c r="D887" s="83" t="s">
        <v>251</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1"/>
        <v>0</v>
      </c>
      <c r="AC887" s="499"/>
      <c r="AD887" s="512"/>
      <c r="AE887" s="512"/>
      <c r="AF887" s="512"/>
      <c r="AG887" s="507"/>
      <c r="AH887" s="507"/>
    </row>
    <row r="888" spans="1:34" ht="15.75" customHeight="1" hidden="1">
      <c r="A888" s="607"/>
      <c r="B888" s="607"/>
      <c r="C888" s="135" t="s">
        <v>252</v>
      </c>
      <c r="D888" s="141" t="s">
        <v>253</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1"/>
        <v>0</v>
      </c>
      <c r="AC888" s="499"/>
      <c r="AD888" s="512"/>
      <c r="AE888" s="512"/>
      <c r="AF888" s="512"/>
      <c r="AG888" s="507"/>
      <c r="AH888" s="507"/>
    </row>
    <row r="889" spans="1:34" ht="31.5" customHeight="1" hidden="1">
      <c r="A889" s="607"/>
      <c r="B889" s="607"/>
      <c r="C889" s="135" t="s">
        <v>254</v>
      </c>
      <c r="D889" s="14" t="s">
        <v>719</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1"/>
        <v>0</v>
      </c>
      <c r="AC889" s="499"/>
      <c r="AD889" s="512"/>
      <c r="AE889" s="512"/>
      <c r="AF889" s="512"/>
      <c r="AG889" s="507"/>
      <c r="AH889" s="507"/>
    </row>
    <row r="890" spans="1:34" ht="31.5" customHeight="1" hidden="1">
      <c r="A890" s="607"/>
      <c r="B890" s="607"/>
      <c r="C890" s="135" t="s">
        <v>720</v>
      </c>
      <c r="D890" s="14" t="s">
        <v>1050</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1"/>
        <v>0</v>
      </c>
      <c r="AC890" s="499"/>
      <c r="AD890" s="512"/>
      <c r="AE890" s="512"/>
      <c r="AF890" s="512"/>
      <c r="AG890" s="507"/>
      <c r="AH890" s="507"/>
    </row>
    <row r="891" spans="1:34" ht="31.5" hidden="1">
      <c r="A891" s="644"/>
      <c r="B891" s="644"/>
      <c r="C891" s="135" t="s">
        <v>1051</v>
      </c>
      <c r="D891" s="14" t="s">
        <v>1052</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1"/>
        <v>0</v>
      </c>
      <c r="AC891" s="499"/>
      <c r="AD891" s="512"/>
      <c r="AE891" s="512"/>
      <c r="AF891" s="512"/>
      <c r="AG891" s="507"/>
      <c r="AH891" s="507"/>
    </row>
    <row r="892" spans="1:34" ht="18.75" customHeight="1" hidden="1">
      <c r="A892" s="644"/>
      <c r="B892" s="644"/>
      <c r="C892" s="135"/>
      <c r="D892" s="14" t="s">
        <v>1053</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1"/>
        <v>0</v>
      </c>
      <c r="AC892" s="499"/>
      <c r="AD892" s="512"/>
      <c r="AE892" s="512"/>
      <c r="AF892" s="512"/>
      <c r="AG892" s="507"/>
      <c r="AH892" s="507"/>
    </row>
    <row r="893" spans="1:34" ht="47.25">
      <c r="A893" s="644"/>
      <c r="B893" s="644"/>
      <c r="C893" s="135"/>
      <c r="D893" s="14" t="s">
        <v>361</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1"/>
        <v>0</v>
      </c>
      <c r="AC893" s="499"/>
      <c r="AD893" s="512">
        <v>14071.6</v>
      </c>
      <c r="AE893" s="512"/>
      <c r="AF893" s="512" t="s">
        <v>1482</v>
      </c>
      <c r="AG893" s="507"/>
      <c r="AH893" s="507"/>
    </row>
    <row r="894" spans="1:34" s="362" customFormat="1" ht="51">
      <c r="A894" s="644"/>
      <c r="B894" s="644"/>
      <c r="C894" s="135"/>
      <c r="D894" s="14" t="s">
        <v>1129</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1"/>
        <v>11080</v>
      </c>
      <c r="AC894" s="501"/>
      <c r="AD894" s="512">
        <v>11500</v>
      </c>
      <c r="AE894" s="512">
        <v>989780</v>
      </c>
      <c r="AF894" s="507" t="s">
        <v>1481</v>
      </c>
      <c r="AG894" s="507"/>
      <c r="AH894" s="507" t="s">
        <v>751</v>
      </c>
    </row>
    <row r="895" spans="1:34" s="362" customFormat="1" ht="51">
      <c r="A895" s="644"/>
      <c r="B895" s="644"/>
      <c r="C895" s="135"/>
      <c r="D895" s="13" t="s">
        <v>271</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1"/>
        <v>36000</v>
      </c>
      <c r="AC895" s="501"/>
      <c r="AD895" s="512">
        <v>36000</v>
      </c>
      <c r="AE895" s="512">
        <v>719854</v>
      </c>
      <c r="AF895" s="507" t="s">
        <v>1481</v>
      </c>
      <c r="AG895" s="507"/>
      <c r="AH895" s="507" t="s">
        <v>751</v>
      </c>
    </row>
    <row r="896" spans="1:34" s="30" customFormat="1" ht="15.75" hidden="1">
      <c r="A896" s="605">
        <v>110204</v>
      </c>
      <c r="B896" s="605" t="s">
        <v>1773</v>
      </c>
      <c r="C896" s="195"/>
      <c r="D896" s="71" t="s">
        <v>1731</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1"/>
        <v>0</v>
      </c>
      <c r="AC896" s="59"/>
      <c r="AD896" s="512"/>
      <c r="AE896" s="512"/>
      <c r="AF896" s="507"/>
      <c r="AG896" s="507"/>
      <c r="AH896" s="507"/>
    </row>
    <row r="897" spans="1:34" ht="31.5" hidden="1">
      <c r="A897" s="606"/>
      <c r="B897" s="606"/>
      <c r="C897" s="135" t="s">
        <v>304</v>
      </c>
      <c r="D897" s="14" t="s">
        <v>552</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1"/>
        <v>0</v>
      </c>
      <c r="AC897" s="499"/>
      <c r="AD897" s="512"/>
      <c r="AE897" s="512"/>
      <c r="AF897" s="507"/>
      <c r="AG897" s="507"/>
      <c r="AH897" s="507"/>
    </row>
    <row r="898" spans="1:34" ht="15.75" hidden="1">
      <c r="A898" s="605">
        <v>110205</v>
      </c>
      <c r="B898" s="605" t="s">
        <v>1774</v>
      </c>
      <c r="C898" s="195"/>
      <c r="D898" s="71" t="s">
        <v>238</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1"/>
        <v>0</v>
      </c>
      <c r="AC898" s="499"/>
      <c r="AD898" s="512"/>
      <c r="AE898" s="512"/>
      <c r="AF898" s="507"/>
      <c r="AG898" s="507"/>
      <c r="AH898" s="507"/>
    </row>
    <row r="899" spans="1:34" ht="31.5" hidden="1">
      <c r="A899" s="606"/>
      <c r="B899" s="606"/>
      <c r="C899" s="135"/>
      <c r="D899" s="14" t="s">
        <v>553</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1"/>
        <v>0</v>
      </c>
      <c r="AC899" s="499"/>
      <c r="AD899" s="512"/>
      <c r="AE899" s="512"/>
      <c r="AF899" s="507"/>
      <c r="AG899" s="507"/>
      <c r="AH899" s="507"/>
    </row>
    <row r="900" spans="1:34" ht="15.75" customHeight="1">
      <c r="A900" s="605">
        <v>130110</v>
      </c>
      <c r="B900" s="605" t="s">
        <v>1721</v>
      </c>
      <c r="C900" s="195"/>
      <c r="D900" s="71" t="s">
        <v>1731</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1"/>
        <v>100800</v>
      </c>
      <c r="AC900" s="499"/>
      <c r="AD900" s="512"/>
      <c r="AE900" s="512"/>
      <c r="AF900" s="507"/>
      <c r="AG900" s="507"/>
      <c r="AH900" s="507"/>
    </row>
    <row r="901" spans="1:34" ht="47.25">
      <c r="A901" s="607"/>
      <c r="B901" s="607"/>
      <c r="C901" s="135"/>
      <c r="D901" s="14" t="s">
        <v>601</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1"/>
        <v>0</v>
      </c>
      <c r="AC901" s="499"/>
      <c r="AD901" s="512">
        <v>6957.49</v>
      </c>
      <c r="AE901" s="512"/>
      <c r="AF901" s="507" t="s">
        <v>1483</v>
      </c>
      <c r="AG901" s="507"/>
      <c r="AH901" s="507"/>
    </row>
    <row r="902" spans="1:34" ht="47.25">
      <c r="A902" s="607"/>
      <c r="B902" s="607"/>
      <c r="C902" s="135"/>
      <c r="D902" s="14" t="s">
        <v>1091</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1"/>
        <v>0</v>
      </c>
      <c r="AC902" s="499"/>
      <c r="AD902" s="512">
        <v>14008.65</v>
      </c>
      <c r="AE902" s="512"/>
      <c r="AF902" s="507" t="s">
        <v>1484</v>
      </c>
      <c r="AG902" s="507"/>
      <c r="AH902" s="507"/>
    </row>
    <row r="903" spans="1:34" s="45" customFormat="1" ht="51">
      <c r="A903" s="606"/>
      <c r="B903" s="606"/>
      <c r="C903" s="135"/>
      <c r="D903" s="14" t="s">
        <v>902</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1"/>
        <v>100800</v>
      </c>
      <c r="AC903" s="499"/>
      <c r="AD903" s="512">
        <v>102000</v>
      </c>
      <c r="AE903" s="512">
        <v>489122</v>
      </c>
      <c r="AF903" s="512"/>
      <c r="AG903" s="507" t="s">
        <v>1481</v>
      </c>
      <c r="AH903" s="507" t="s">
        <v>751</v>
      </c>
    </row>
    <row r="904" spans="1:62" s="28" customFormat="1" ht="15.75">
      <c r="A904" s="603">
        <v>150101</v>
      </c>
      <c r="B904" s="603" t="s">
        <v>1723</v>
      </c>
      <c r="C904" s="195"/>
      <c r="D904" s="216" t="s">
        <v>1731</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12909559.22</v>
      </c>
      <c r="AA904" s="407">
        <f t="shared" si="121"/>
        <v>23743501.57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08"/>
      <c r="B905" s="608"/>
      <c r="C905" s="306" t="s">
        <v>1092</v>
      </c>
      <c r="D905" s="141" t="s">
        <v>786</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1"/>
        <v>0</v>
      </c>
      <c r="AC905" s="499"/>
      <c r="AD905" s="512"/>
      <c r="AE905" s="512"/>
      <c r="AF905" s="512"/>
      <c r="AG905" s="507"/>
      <c r="AH905" s="507"/>
    </row>
    <row r="906" spans="1:34" ht="63">
      <c r="A906" s="608"/>
      <c r="B906" s="608"/>
      <c r="C906" s="306" t="s">
        <v>787</v>
      </c>
      <c r="D906" s="141" t="s">
        <v>2073</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1"/>
        <v>0</v>
      </c>
      <c r="AB906" s="539"/>
      <c r="AC906" s="499"/>
      <c r="AD906" s="512">
        <v>114452.1</v>
      </c>
      <c r="AE906" s="512"/>
      <c r="AF906" s="512" t="s">
        <v>1485</v>
      </c>
      <c r="AG906" s="507"/>
      <c r="AH906" s="507"/>
    </row>
    <row r="907" spans="1:34" s="40" customFormat="1" ht="31.5" customHeight="1" hidden="1">
      <c r="A907" s="608"/>
      <c r="B907" s="608"/>
      <c r="C907" s="310"/>
      <c r="D907" s="14" t="s">
        <v>553</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8"/>
      <c r="AD907" s="512"/>
      <c r="AE907" s="512"/>
      <c r="AF907" s="512"/>
      <c r="AG907" s="507"/>
      <c r="AH907" s="507"/>
    </row>
    <row r="908" spans="1:34" s="40" customFormat="1" ht="47.25" hidden="1">
      <c r="A908" s="608"/>
      <c r="B908" s="608"/>
      <c r="C908" s="310"/>
      <c r="D908" s="14" t="s">
        <v>1993</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1"/>
        <v>0</v>
      </c>
      <c r="AC908" s="498"/>
      <c r="AD908" s="512"/>
      <c r="AE908" s="512"/>
      <c r="AF908" s="512"/>
      <c r="AG908" s="507"/>
      <c r="AH908" s="507"/>
    </row>
    <row r="909" spans="1:34" s="40" customFormat="1" ht="31.5" hidden="1">
      <c r="A909" s="608"/>
      <c r="B909" s="608"/>
      <c r="C909" s="310"/>
      <c r="D909" s="14" t="s">
        <v>1994</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1"/>
        <v>0</v>
      </c>
      <c r="AC909" s="498"/>
      <c r="AD909" s="512"/>
      <c r="AE909" s="512"/>
      <c r="AF909" s="512"/>
      <c r="AG909" s="507"/>
      <c r="AH909" s="507"/>
    </row>
    <row r="910" spans="1:34" ht="31.5" hidden="1">
      <c r="A910" s="608"/>
      <c r="B910" s="608"/>
      <c r="C910" s="306" t="s">
        <v>420</v>
      </c>
      <c r="D910" s="141" t="s">
        <v>421</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1"/>
        <v>0</v>
      </c>
      <c r="AC910" s="499"/>
      <c r="AD910" s="512"/>
      <c r="AE910" s="512"/>
      <c r="AF910" s="512"/>
      <c r="AG910" s="507"/>
      <c r="AH910" s="507"/>
    </row>
    <row r="911" spans="1:34" ht="31.5" hidden="1">
      <c r="A911" s="608"/>
      <c r="B911" s="608"/>
      <c r="C911" s="306" t="s">
        <v>422</v>
      </c>
      <c r="D911" s="141" t="s">
        <v>423</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1"/>
        <v>0</v>
      </c>
      <c r="AC911" s="499"/>
      <c r="AD911" s="512"/>
      <c r="AE911" s="512"/>
      <c r="AF911" s="512"/>
      <c r="AG911" s="507"/>
      <c r="AH911" s="507"/>
    </row>
    <row r="912" spans="1:34" ht="47.25" hidden="1">
      <c r="A912" s="608"/>
      <c r="B912" s="608"/>
      <c r="C912" s="306"/>
      <c r="D912" s="141" t="s">
        <v>533</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1"/>
        <v>0</v>
      </c>
      <c r="AC912" s="499"/>
      <c r="AD912" s="512"/>
      <c r="AE912" s="512"/>
      <c r="AF912" s="512"/>
      <c r="AG912" s="507"/>
      <c r="AH912" s="507"/>
    </row>
    <row r="913" spans="1:34" ht="63.75">
      <c r="A913" s="608"/>
      <c r="B913" s="608"/>
      <c r="C913" s="306" t="s">
        <v>534</v>
      </c>
      <c r="D913" s="217" t="s">
        <v>2101</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1"/>
        <v>0</v>
      </c>
      <c r="AB913" s="539"/>
      <c r="AC913" s="499"/>
      <c r="AD913" s="512">
        <v>32194.1</v>
      </c>
      <c r="AE913" s="512"/>
      <c r="AF913" s="512" t="s">
        <v>1486</v>
      </c>
      <c r="AG913" s="507"/>
      <c r="AH913" s="507"/>
    </row>
    <row r="914" spans="1:34" ht="31.5" hidden="1">
      <c r="A914" s="608"/>
      <c r="B914" s="608"/>
      <c r="C914" s="266" t="s">
        <v>2102</v>
      </c>
      <c r="D914" s="13" t="s">
        <v>2103</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1"/>
        <v>0</v>
      </c>
      <c r="AC914" s="499"/>
      <c r="AD914" s="512"/>
      <c r="AE914" s="512"/>
      <c r="AF914" s="512"/>
      <c r="AG914" s="507"/>
      <c r="AH914" s="507"/>
    </row>
    <row r="915" spans="1:34" ht="47.25" hidden="1">
      <c r="A915" s="608"/>
      <c r="B915" s="608"/>
      <c r="C915" s="266" t="s">
        <v>2104</v>
      </c>
      <c r="D915" s="311" t="s">
        <v>1010</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1"/>
        <v>0</v>
      </c>
      <c r="AC915" s="499"/>
      <c r="AD915" s="512"/>
      <c r="AE915" s="512"/>
      <c r="AF915" s="512"/>
      <c r="AG915" s="507"/>
      <c r="AH915" s="507"/>
    </row>
    <row r="916" spans="1:34" ht="31.5">
      <c r="A916" s="608"/>
      <c r="B916" s="608"/>
      <c r="C916" s="266" t="s">
        <v>1011</v>
      </c>
      <c r="D916" s="311" t="s">
        <v>1012</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aca="true" t="shared" si="131" ref="AA916:AA979">N916+O916+P916+Q916+R916+S916+T916+U916+V916+W916+X916+Y916-Z916</f>
        <v>155315.09</v>
      </c>
      <c r="AC916" s="499"/>
      <c r="AD916" s="512"/>
      <c r="AE916" s="512"/>
      <c r="AF916" s="512"/>
      <c r="AG916" s="507"/>
      <c r="AH916" s="507"/>
    </row>
    <row r="917" spans="1:34" ht="31.5" hidden="1">
      <c r="A917" s="608"/>
      <c r="B917" s="608"/>
      <c r="C917" s="266" t="s">
        <v>15</v>
      </c>
      <c r="D917" s="311" t="s">
        <v>16</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31"/>
        <v>0</v>
      </c>
      <c r="AC917" s="499"/>
      <c r="AD917" s="512"/>
      <c r="AE917" s="512"/>
      <c r="AF917" s="512"/>
      <c r="AG917" s="507"/>
      <c r="AH917" s="507"/>
    </row>
    <row r="918" spans="1:34" ht="31.5" hidden="1">
      <c r="A918" s="608"/>
      <c r="B918" s="608"/>
      <c r="C918" s="266" t="s">
        <v>17</v>
      </c>
      <c r="D918" s="311" t="s">
        <v>218</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31"/>
        <v>0</v>
      </c>
      <c r="AC918" s="499"/>
      <c r="AD918" s="512"/>
      <c r="AE918" s="512"/>
      <c r="AF918" s="512"/>
      <c r="AG918" s="507"/>
      <c r="AH918" s="507"/>
    </row>
    <row r="919" spans="1:34" ht="31.5">
      <c r="A919" s="608"/>
      <c r="B919" s="608"/>
      <c r="C919" s="266" t="s">
        <v>219</v>
      </c>
      <c r="D919" s="311" t="s">
        <v>491</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31"/>
        <v>176586.65</v>
      </c>
      <c r="AC919" s="499"/>
      <c r="AD919" s="512"/>
      <c r="AE919" s="512"/>
      <c r="AF919" s="512"/>
      <c r="AG919" s="507"/>
      <c r="AH919" s="507"/>
    </row>
    <row r="920" spans="1:34" ht="31.5" hidden="1">
      <c r="A920" s="608"/>
      <c r="B920" s="608"/>
      <c r="C920" s="266" t="s">
        <v>492</v>
      </c>
      <c r="D920" s="311" t="s">
        <v>165</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31"/>
        <v>0</v>
      </c>
      <c r="AC920" s="499"/>
      <c r="AD920" s="512"/>
      <c r="AE920" s="512"/>
      <c r="AF920" s="512"/>
      <c r="AG920" s="507"/>
      <c r="AH920" s="507"/>
    </row>
    <row r="921" spans="1:34" ht="31.5" hidden="1">
      <c r="A921" s="608"/>
      <c r="B921" s="608"/>
      <c r="C921" s="266" t="s">
        <v>166</v>
      </c>
      <c r="D921" s="311" t="s">
        <v>167</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31"/>
        <v>0</v>
      </c>
      <c r="AC921" s="499"/>
      <c r="AD921" s="512"/>
      <c r="AE921" s="512"/>
      <c r="AF921" s="512"/>
      <c r="AG921" s="507"/>
      <c r="AH921" s="507"/>
    </row>
    <row r="922" spans="1:34" ht="31.5" hidden="1">
      <c r="A922" s="608"/>
      <c r="B922" s="608"/>
      <c r="C922" s="266" t="s">
        <v>168</v>
      </c>
      <c r="D922" s="311" t="s">
        <v>169</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31"/>
        <v>0</v>
      </c>
      <c r="AC922" s="499"/>
      <c r="AD922" s="512"/>
      <c r="AE922" s="512"/>
      <c r="AF922" s="512"/>
      <c r="AG922" s="507"/>
      <c r="AH922" s="507"/>
    </row>
    <row r="923" spans="1:34" ht="31.5" hidden="1">
      <c r="A923" s="608"/>
      <c r="B923" s="608"/>
      <c r="C923" s="266" t="s">
        <v>170</v>
      </c>
      <c r="D923" s="311" t="s">
        <v>171</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31"/>
        <v>0</v>
      </c>
      <c r="AC923" s="499"/>
      <c r="AD923" s="512"/>
      <c r="AE923" s="512"/>
      <c r="AF923" s="512"/>
      <c r="AG923" s="507"/>
      <c r="AH923" s="507"/>
    </row>
    <row r="924" spans="1:34" ht="31.5" hidden="1">
      <c r="A924" s="608"/>
      <c r="B924" s="608"/>
      <c r="C924" s="266" t="s">
        <v>172</v>
      </c>
      <c r="D924" s="311" t="s">
        <v>173</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31"/>
        <v>0</v>
      </c>
      <c r="AC924" s="499"/>
      <c r="AD924" s="512"/>
      <c r="AE924" s="512"/>
      <c r="AF924" s="512"/>
      <c r="AG924" s="507"/>
      <c r="AH924" s="507"/>
    </row>
    <row r="925" spans="1:34" ht="31.5" hidden="1">
      <c r="A925" s="608"/>
      <c r="B925" s="608"/>
      <c r="C925" s="266" t="s">
        <v>174</v>
      </c>
      <c r="D925" s="14" t="s">
        <v>175</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31"/>
        <v>0</v>
      </c>
      <c r="AC925" s="499"/>
      <c r="AD925" s="512"/>
      <c r="AE925" s="512"/>
      <c r="AF925" s="512"/>
      <c r="AG925" s="507"/>
      <c r="AH925" s="507"/>
    </row>
    <row r="926" spans="1:34" ht="31.5" hidden="1">
      <c r="A926" s="608"/>
      <c r="B926" s="608"/>
      <c r="C926" s="266" t="s">
        <v>783</v>
      </c>
      <c r="D926" s="14" t="s">
        <v>1286</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31"/>
        <v>0</v>
      </c>
      <c r="AC926" s="499"/>
      <c r="AD926" s="512"/>
      <c r="AE926" s="512"/>
      <c r="AF926" s="512"/>
      <c r="AG926" s="507"/>
      <c r="AH926" s="507"/>
    </row>
    <row r="927" spans="1:34" ht="31.5" hidden="1">
      <c r="A927" s="608"/>
      <c r="B927" s="608"/>
      <c r="C927" s="266" t="s">
        <v>1287</v>
      </c>
      <c r="D927" s="14" t="s">
        <v>1288</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31"/>
        <v>0</v>
      </c>
      <c r="AC927" s="499"/>
      <c r="AD927" s="512"/>
      <c r="AE927" s="512"/>
      <c r="AF927" s="512"/>
      <c r="AG927" s="507"/>
      <c r="AH927" s="507"/>
    </row>
    <row r="928" spans="1:34" ht="31.5">
      <c r="A928" s="608"/>
      <c r="B928" s="608"/>
      <c r="C928" s="575" t="s">
        <v>1289</v>
      </c>
      <c r="D928" s="14" t="s">
        <v>1653</v>
      </c>
      <c r="E928" s="292">
        <v>51.5</v>
      </c>
      <c r="F928" s="143">
        <f aca="true" t="shared" si="132"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31"/>
        <v>0</v>
      </c>
      <c r="AC928" s="499"/>
      <c r="AD928" s="512">
        <v>20822.76</v>
      </c>
      <c r="AE928" s="512"/>
      <c r="AF928" s="512" t="s">
        <v>1487</v>
      </c>
      <c r="AG928" s="507"/>
      <c r="AH928" s="507"/>
    </row>
    <row r="929" spans="1:34" ht="15.75" customHeight="1" hidden="1">
      <c r="A929" s="608"/>
      <c r="B929" s="608"/>
      <c r="C929" s="576"/>
      <c r="D929" s="86" t="s">
        <v>1654</v>
      </c>
      <c r="E929" s="292">
        <v>13.36</v>
      </c>
      <c r="F929" s="143">
        <f t="shared" si="132"/>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31"/>
        <v>0</v>
      </c>
      <c r="AC929" s="499"/>
      <c r="AD929" s="512"/>
      <c r="AE929" s="512"/>
      <c r="AF929" s="512"/>
      <c r="AG929" s="507"/>
      <c r="AH929" s="507"/>
    </row>
    <row r="930" spans="1:34" ht="15.75" customHeight="1" hidden="1">
      <c r="A930" s="608"/>
      <c r="B930" s="608"/>
      <c r="C930" s="576"/>
      <c r="D930" s="86" t="s">
        <v>838</v>
      </c>
      <c r="E930" s="292">
        <v>12.64</v>
      </c>
      <c r="F930" s="143">
        <f t="shared" si="132"/>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31"/>
        <v>0</v>
      </c>
      <c r="AC930" s="499"/>
      <c r="AD930" s="512"/>
      <c r="AE930" s="512"/>
      <c r="AF930" s="512"/>
      <c r="AG930" s="507"/>
      <c r="AH930" s="507"/>
    </row>
    <row r="931" spans="1:34" ht="47.25" customHeight="1" hidden="1">
      <c r="A931" s="608"/>
      <c r="B931" s="608"/>
      <c r="C931" s="577"/>
      <c r="D931" s="86" t="s">
        <v>839</v>
      </c>
      <c r="E931" s="292">
        <v>25.5</v>
      </c>
      <c r="F931" s="143">
        <f t="shared" si="132"/>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31"/>
        <v>0</v>
      </c>
      <c r="AC931" s="499"/>
      <c r="AD931" s="512"/>
      <c r="AE931" s="512"/>
      <c r="AF931" s="512"/>
      <c r="AG931" s="507"/>
      <c r="AH931" s="507"/>
    </row>
    <row r="932" spans="1:34" ht="31.5" hidden="1">
      <c r="A932" s="608"/>
      <c r="B932" s="608"/>
      <c r="C932" s="266" t="s">
        <v>840</v>
      </c>
      <c r="D932" s="14" t="s">
        <v>1754</v>
      </c>
      <c r="E932" s="292">
        <v>800</v>
      </c>
      <c r="F932" s="143">
        <f t="shared" si="132"/>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15.75" hidden="1">
      <c r="A933" s="608"/>
      <c r="B933" s="608"/>
      <c r="C933" s="266" t="s">
        <v>1755</v>
      </c>
      <c r="D933" s="14" t="s">
        <v>1996</v>
      </c>
      <c r="E933" s="292">
        <v>273.7063</v>
      </c>
      <c r="F933" s="143">
        <f t="shared" si="132"/>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08"/>
      <c r="B934" s="608"/>
      <c r="C934" s="266" t="s">
        <v>1997</v>
      </c>
      <c r="D934" s="14" t="s">
        <v>1998</v>
      </c>
      <c r="E934" s="292">
        <v>130</v>
      </c>
      <c r="F934" s="143">
        <f t="shared" si="132"/>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08"/>
      <c r="B935" s="608"/>
      <c r="C935" s="266" t="s">
        <v>1632</v>
      </c>
      <c r="D935" s="14" t="s">
        <v>1110</v>
      </c>
      <c r="E935" s="292">
        <v>140</v>
      </c>
      <c r="F935" s="143">
        <f t="shared" si="132"/>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08"/>
      <c r="B936" s="608"/>
      <c r="C936" s="266" t="s">
        <v>1111</v>
      </c>
      <c r="D936" s="14" t="s">
        <v>1112</v>
      </c>
      <c r="E936" s="292">
        <v>130</v>
      </c>
      <c r="F936" s="143">
        <f t="shared" si="132"/>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08"/>
      <c r="B937" s="608"/>
      <c r="C937" s="266" t="s">
        <v>1113</v>
      </c>
      <c r="D937" s="14" t="s">
        <v>176</v>
      </c>
      <c r="E937" s="292">
        <v>200</v>
      </c>
      <c r="F937" s="143">
        <f t="shared" si="132"/>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customHeight="1" hidden="1">
      <c r="A938" s="608"/>
      <c r="B938" s="608"/>
      <c r="C938" s="266" t="s">
        <v>177</v>
      </c>
      <c r="D938" s="14" t="s">
        <v>178</v>
      </c>
      <c r="E938" s="292">
        <v>2000</v>
      </c>
      <c r="F938" s="143">
        <f t="shared" si="132"/>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08"/>
      <c r="B939" s="608"/>
      <c r="C939" s="266" t="s">
        <v>179</v>
      </c>
      <c r="D939" s="14" t="s">
        <v>180</v>
      </c>
      <c r="E939" s="292">
        <v>35</v>
      </c>
      <c r="F939" s="143">
        <f t="shared" si="132"/>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31"/>
        <v>0</v>
      </c>
      <c r="AC939" s="499"/>
      <c r="AD939" s="512">
        <v>1320</v>
      </c>
      <c r="AE939" s="512"/>
      <c r="AF939" s="512" t="s">
        <v>1488</v>
      </c>
      <c r="AG939" s="507"/>
      <c r="AH939" s="507"/>
    </row>
    <row r="940" spans="1:34" ht="31.5" hidden="1">
      <c r="A940" s="608"/>
      <c r="B940" s="608"/>
      <c r="C940" s="266" t="s">
        <v>181</v>
      </c>
      <c r="D940" s="14" t="s">
        <v>474</v>
      </c>
      <c r="E940" s="292">
        <v>40</v>
      </c>
      <c r="F940" s="143">
        <f t="shared" si="132"/>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31"/>
        <v>0</v>
      </c>
      <c r="AC940" s="499"/>
      <c r="AD940" s="512"/>
      <c r="AE940" s="512"/>
      <c r="AF940" s="512"/>
      <c r="AG940" s="507"/>
      <c r="AH940" s="507"/>
    </row>
    <row r="941" spans="1:34" ht="31.5" hidden="1">
      <c r="A941" s="608"/>
      <c r="B941" s="608"/>
      <c r="C941" s="266" t="s">
        <v>475</v>
      </c>
      <c r="D941" s="14" t="s">
        <v>476</v>
      </c>
      <c r="E941" s="292">
        <v>1000</v>
      </c>
      <c r="F941" s="143">
        <f t="shared" si="132"/>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1"/>
        <v>0</v>
      </c>
      <c r="AC941" s="499"/>
      <c r="AD941" s="512"/>
      <c r="AE941" s="512"/>
      <c r="AF941" s="512"/>
      <c r="AG941" s="507"/>
      <c r="AH941" s="507"/>
    </row>
    <row r="942" spans="1:34" ht="38.25">
      <c r="A942" s="608"/>
      <c r="B942" s="608"/>
      <c r="C942" s="266" t="s">
        <v>477</v>
      </c>
      <c r="D942" s="88" t="s">
        <v>478</v>
      </c>
      <c r="E942" s="292">
        <v>300</v>
      </c>
      <c r="F942" s="143">
        <f t="shared" si="132"/>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1"/>
        <v>0</v>
      </c>
      <c r="AC942" s="499"/>
      <c r="AD942" s="512">
        <v>47474.77</v>
      </c>
      <c r="AE942" s="512"/>
      <c r="AF942" s="512" t="s">
        <v>1489</v>
      </c>
      <c r="AG942" s="507"/>
      <c r="AH942" s="507"/>
    </row>
    <row r="943" spans="1:34" ht="31.5" hidden="1">
      <c r="A943" s="608"/>
      <c r="B943" s="608"/>
      <c r="C943" s="266"/>
      <c r="D943" s="88" t="s">
        <v>479</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47.25" hidden="1">
      <c r="A944" s="608"/>
      <c r="B944" s="608"/>
      <c r="C944" s="266"/>
      <c r="D944" s="88" t="s">
        <v>986</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08"/>
      <c r="B945" s="608"/>
      <c r="C945" s="266"/>
      <c r="D945" s="88" t="s">
        <v>175</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08"/>
      <c r="B946" s="608"/>
      <c r="C946" s="266"/>
      <c r="D946" s="88" t="s">
        <v>342</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08"/>
      <c r="B947" s="608"/>
      <c r="C947" s="266" t="s">
        <v>343</v>
      </c>
      <c r="D947" s="88" t="s">
        <v>255</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08"/>
      <c r="B948" s="608"/>
      <c r="C948" s="266" t="s">
        <v>256</v>
      </c>
      <c r="D948" s="14" t="s">
        <v>257</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47.25" hidden="1">
      <c r="A949" s="608"/>
      <c r="B949" s="608"/>
      <c r="C949" s="266" t="s">
        <v>258</v>
      </c>
      <c r="D949" s="14" t="s">
        <v>575</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47.25" hidden="1">
      <c r="A950" s="608"/>
      <c r="B950" s="608"/>
      <c r="C950" s="266" t="s">
        <v>1098</v>
      </c>
      <c r="D950" s="14" t="s">
        <v>1619</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1"/>
        <v>0</v>
      </c>
      <c r="AC950" s="499"/>
      <c r="AD950" s="512"/>
      <c r="AE950" s="512"/>
      <c r="AF950" s="512"/>
      <c r="AG950" s="507"/>
      <c r="AH950" s="507"/>
    </row>
    <row r="951" spans="1:34" ht="47.25" hidden="1">
      <c r="A951" s="608"/>
      <c r="B951" s="608"/>
      <c r="C951" s="266" t="s">
        <v>1620</v>
      </c>
      <c r="D951" s="14" t="s">
        <v>1175</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08"/>
      <c r="B952" s="608"/>
      <c r="C952" s="266" t="s">
        <v>1176</v>
      </c>
      <c r="D952" s="14" t="s">
        <v>723</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1.5" hidden="1">
      <c r="A953" s="608"/>
      <c r="B953" s="608"/>
      <c r="C953" s="266" t="s">
        <v>724</v>
      </c>
      <c r="D953" s="14" t="s">
        <v>828</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1"/>
        <v>0</v>
      </c>
      <c r="AC953" s="499"/>
      <c r="AD953" s="512"/>
      <c r="AE953" s="512"/>
      <c r="AF953" s="512"/>
      <c r="AG953" s="507"/>
      <c r="AH953" s="507"/>
    </row>
    <row r="954" spans="1:34" ht="31.5" hidden="1">
      <c r="A954" s="608"/>
      <c r="B954" s="608"/>
      <c r="C954" s="266" t="s">
        <v>829</v>
      </c>
      <c r="D954" s="14" t="s">
        <v>931</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15.75" hidden="1">
      <c r="A955" s="608"/>
      <c r="B955" s="608"/>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1"/>
        <v>0</v>
      </c>
      <c r="AC955" s="499"/>
      <c r="AD955" s="512"/>
      <c r="AE955" s="512"/>
      <c r="AF955" s="512"/>
      <c r="AG955" s="507"/>
      <c r="AH955" s="507"/>
    </row>
    <row r="956" spans="1:34" ht="47.25">
      <c r="A956" s="608"/>
      <c r="B956" s="608"/>
      <c r="C956" s="266" t="s">
        <v>932</v>
      </c>
      <c r="D956" s="14" t="s">
        <v>933</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1"/>
        <v>0</v>
      </c>
      <c r="AC956" s="499"/>
      <c r="AD956" s="512">
        <v>84.37</v>
      </c>
      <c r="AE956" s="512"/>
      <c r="AF956" s="512" t="s">
        <v>1490</v>
      </c>
      <c r="AG956" s="507"/>
      <c r="AH956" s="507"/>
    </row>
    <row r="957" spans="1:34" ht="31.5" hidden="1">
      <c r="A957" s="608"/>
      <c r="B957" s="608"/>
      <c r="C957" s="266" t="s">
        <v>934</v>
      </c>
      <c r="D957" s="14" t="s">
        <v>818</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08"/>
      <c r="B958" s="608"/>
      <c r="C958" s="266" t="s">
        <v>819</v>
      </c>
      <c r="D958" s="14" t="s">
        <v>1627</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customHeight="1" hidden="1">
      <c r="A959" s="608"/>
      <c r="B959" s="608"/>
      <c r="C959" s="266" t="s">
        <v>1628</v>
      </c>
      <c r="D959" s="14" t="s">
        <v>1629</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63">
      <c r="A960" s="608"/>
      <c r="B960" s="608"/>
      <c r="C960" s="266" t="s">
        <v>1630</v>
      </c>
      <c r="D960" s="14" t="s">
        <v>836</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1"/>
        <v>0</v>
      </c>
      <c r="AC960" s="499"/>
      <c r="AD960" s="512">
        <v>1863.55</v>
      </c>
      <c r="AE960" s="512"/>
      <c r="AF960" s="512" t="s">
        <v>1491</v>
      </c>
      <c r="AG960" s="507"/>
      <c r="AH960" s="507"/>
    </row>
    <row r="961" spans="1:34" ht="15.75" hidden="1">
      <c r="A961" s="608"/>
      <c r="B961" s="608"/>
      <c r="C961" s="266" t="s">
        <v>837</v>
      </c>
      <c r="D961" s="14" t="s">
        <v>1985</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15.75" hidden="1">
      <c r="A962" s="608"/>
      <c r="B962" s="608"/>
      <c r="C962" s="266" t="s">
        <v>1986</v>
      </c>
      <c r="D962" s="14" t="s">
        <v>1987</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15.75" hidden="1">
      <c r="A963" s="608"/>
      <c r="B963" s="608"/>
      <c r="C963" s="266" t="s">
        <v>1988</v>
      </c>
      <c r="D963" s="14" t="s">
        <v>1989</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15.75" hidden="1">
      <c r="A964" s="608"/>
      <c r="B964" s="608"/>
      <c r="C964" s="266" t="s">
        <v>1990</v>
      </c>
      <c r="D964" s="14" t="s">
        <v>1448</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08"/>
      <c r="B965" s="608"/>
      <c r="C965" s="306" t="s">
        <v>1449</v>
      </c>
      <c r="D965" s="14" t="s">
        <v>1931</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customHeight="1" hidden="1">
      <c r="A966" s="608"/>
      <c r="B966" s="608"/>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1"/>
        <v>0</v>
      </c>
      <c r="AC966" s="499"/>
      <c r="AD966" s="512"/>
      <c r="AE966" s="512"/>
      <c r="AF966" s="512"/>
      <c r="AG966" s="507"/>
      <c r="AH966" s="507"/>
    </row>
    <row r="967" spans="1:34" ht="15.75" hidden="1">
      <c r="A967" s="608"/>
      <c r="B967" s="608"/>
      <c r="C967" s="306" t="s">
        <v>1932</v>
      </c>
      <c r="D967" s="14" t="s">
        <v>98</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1"/>
        <v>0</v>
      </c>
      <c r="AC967" s="499"/>
      <c r="AD967" s="512"/>
      <c r="AE967" s="512"/>
      <c r="AF967" s="512"/>
      <c r="AG967" s="507"/>
      <c r="AH967" s="507"/>
    </row>
    <row r="968" spans="1:34" ht="31.5" customHeight="1" hidden="1">
      <c r="A968" s="608"/>
      <c r="B968" s="608"/>
      <c r="C968" s="306"/>
      <c r="D968" s="14" t="s">
        <v>1834</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08"/>
      <c r="B969" s="608"/>
      <c r="C969" s="306" t="s">
        <v>1835</v>
      </c>
      <c r="D969" s="14" t="s">
        <v>1836</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47.25">
      <c r="A970" s="608"/>
      <c r="B970" s="608"/>
      <c r="C970" s="306"/>
      <c r="D970" s="14" t="s">
        <v>1332</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1"/>
        <v>0</v>
      </c>
      <c r="AC970" s="499"/>
      <c r="AD970" s="512">
        <v>19487.86</v>
      </c>
      <c r="AE970" s="512"/>
      <c r="AF970" s="512" t="s">
        <v>1492</v>
      </c>
      <c r="AG970" s="507"/>
      <c r="AH970" s="507"/>
    </row>
    <row r="971" spans="1:34" ht="47.25" hidden="1">
      <c r="A971" s="608"/>
      <c r="B971" s="608"/>
      <c r="C971" s="306"/>
      <c r="D971" s="14" t="s">
        <v>511</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1"/>
        <v>0</v>
      </c>
      <c r="AC971" s="499"/>
      <c r="AD971" s="512"/>
      <c r="AE971" s="512"/>
      <c r="AF971" s="512"/>
      <c r="AG971" s="507"/>
      <c r="AH971" s="507"/>
    </row>
    <row r="972" spans="1:34" ht="66" customHeight="1">
      <c r="A972" s="608"/>
      <c r="B972" s="608"/>
      <c r="C972" s="306"/>
      <c r="D972" s="14" t="s">
        <v>1369</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1"/>
        <v>0</v>
      </c>
      <c r="AC972" s="499"/>
      <c r="AD972" s="512">
        <v>10257.14</v>
      </c>
      <c r="AE972" s="512"/>
      <c r="AF972" s="512" t="s">
        <v>1493</v>
      </c>
      <c r="AG972" s="507"/>
      <c r="AH972" s="507"/>
    </row>
    <row r="973" spans="1:34" ht="66" customHeight="1">
      <c r="A973" s="608"/>
      <c r="B973" s="608"/>
      <c r="C973" s="306"/>
      <c r="D973" s="14" t="s">
        <v>1541</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1"/>
        <v>10000</v>
      </c>
      <c r="AC973" s="499"/>
      <c r="AD973" s="512"/>
      <c r="AE973" s="512"/>
      <c r="AF973" s="512"/>
      <c r="AG973" s="507"/>
      <c r="AH973" s="507"/>
    </row>
    <row r="974" spans="1:34" ht="66" customHeight="1">
      <c r="A974" s="608"/>
      <c r="B974" s="608"/>
      <c r="C974" s="306"/>
      <c r="D974" s="14" t="s">
        <v>1540</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1"/>
        <v>300000</v>
      </c>
      <c r="AC974" s="499"/>
      <c r="AD974" s="512"/>
      <c r="AE974" s="512"/>
      <c r="AF974" s="512"/>
      <c r="AG974" s="507"/>
      <c r="AH974" s="507"/>
    </row>
    <row r="975" spans="1:34" s="362" customFormat="1" ht="15.75">
      <c r="A975" s="608"/>
      <c r="B975" s="608"/>
      <c r="C975" s="306"/>
      <c r="D975" s="1" t="s">
        <v>1203</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1"/>
        <v>500000</v>
      </c>
      <c r="AC975" s="501"/>
      <c r="AD975" s="512">
        <v>1000000</v>
      </c>
      <c r="AE975" s="512"/>
      <c r="AF975" s="512"/>
      <c r="AG975" s="507"/>
      <c r="AH975" s="507"/>
    </row>
    <row r="976" spans="1:34" s="362" customFormat="1" ht="31.5">
      <c r="A976" s="608"/>
      <c r="B976" s="608"/>
      <c r="C976" s="306"/>
      <c r="D976" s="1" t="s">
        <v>1382</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1"/>
        <v>65000</v>
      </c>
      <c r="AC976" s="501"/>
      <c r="AD976" s="512"/>
      <c r="AE976" s="512"/>
      <c r="AF976" s="512"/>
      <c r="AG976" s="507"/>
      <c r="AH976" s="507"/>
    </row>
    <row r="977" spans="1:34" s="362" customFormat="1" ht="31.5" hidden="1">
      <c r="A977" s="608"/>
      <c r="B977" s="608"/>
      <c r="C977" s="306"/>
      <c r="D977" s="1" t="s">
        <v>531</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1"/>
        <v>0</v>
      </c>
      <c r="AC977" s="501"/>
      <c r="AD977" s="512">
        <v>15000</v>
      </c>
      <c r="AE977" s="512"/>
      <c r="AF977" s="512"/>
      <c r="AG977" s="507"/>
      <c r="AH977" s="507"/>
    </row>
    <row r="978" spans="1:34" s="362" customFormat="1" ht="31.5">
      <c r="A978" s="608"/>
      <c r="B978" s="608"/>
      <c r="C978" s="306"/>
      <c r="D978" s="1" t="s">
        <v>532</v>
      </c>
      <c r="E978" s="292"/>
      <c r="F978" s="143"/>
      <c r="G978" s="292"/>
      <c r="H978" s="427">
        <v>3210</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1"/>
        <v>300000</v>
      </c>
      <c r="AC978" s="501"/>
      <c r="AD978" s="512">
        <v>300000</v>
      </c>
      <c r="AE978" s="512"/>
      <c r="AF978" s="512" t="s">
        <v>1494</v>
      </c>
      <c r="AG978" s="507"/>
      <c r="AH978" s="507"/>
    </row>
    <row r="979" spans="1:34" s="362" customFormat="1" ht="31.5">
      <c r="A979" s="608"/>
      <c r="B979" s="608"/>
      <c r="C979" s="306"/>
      <c r="D979" s="1" t="s">
        <v>1956</v>
      </c>
      <c r="E979" s="292"/>
      <c r="F979" s="143"/>
      <c r="G979" s="292"/>
      <c r="H979" s="427">
        <v>3210</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1"/>
        <v>350000</v>
      </c>
      <c r="AC979" s="501"/>
      <c r="AD979" s="512">
        <v>350000</v>
      </c>
      <c r="AE979" s="512"/>
      <c r="AF979" s="512" t="s">
        <v>1494</v>
      </c>
      <c r="AG979" s="507"/>
      <c r="AH979" s="507"/>
    </row>
    <row r="980" spans="1:34" s="362" customFormat="1" ht="31.5">
      <c r="A980" s="608"/>
      <c r="B980" s="608"/>
      <c r="C980" s="306"/>
      <c r="D980" s="1" t="s">
        <v>311</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aca="true" t="shared" si="135" ref="AA980:AA1043">N980+O980+P980+Q980+R980+S980+T980+U980+V980+W980+X980+Y980-Z980</f>
        <v>196993.08</v>
      </c>
      <c r="AC980" s="501"/>
      <c r="AD980" s="512">
        <v>196993.08</v>
      </c>
      <c r="AE980" s="512"/>
      <c r="AF980" s="512" t="s">
        <v>1494</v>
      </c>
      <c r="AG980" s="507"/>
      <c r="AH980" s="507"/>
    </row>
    <row r="981" spans="1:34" s="362" customFormat="1" ht="31.5" hidden="1">
      <c r="A981" s="608"/>
      <c r="B981" s="608"/>
      <c r="C981" s="306"/>
      <c r="D981" s="13" t="s">
        <v>312</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5"/>
        <v>0</v>
      </c>
      <c r="AC981" s="501"/>
      <c r="AD981" s="512">
        <v>100000</v>
      </c>
      <c r="AE981" s="512"/>
      <c r="AF981" s="512"/>
      <c r="AG981" s="507"/>
      <c r="AH981" s="507"/>
    </row>
    <row r="982" spans="1:34" s="362" customFormat="1" ht="51">
      <c r="A982" s="608"/>
      <c r="B982" s="608"/>
      <c r="C982" s="306"/>
      <c r="D982" s="13" t="s">
        <v>879</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5"/>
        <v>202401.2</v>
      </c>
      <c r="AC982" s="501"/>
      <c r="AD982" s="512">
        <v>50000</v>
      </c>
      <c r="AE982" s="512">
        <v>307171</v>
      </c>
      <c r="AF982" s="512" t="s">
        <v>1495</v>
      </c>
      <c r="AG982" s="507" t="s">
        <v>1496</v>
      </c>
      <c r="AH982" s="507" t="s">
        <v>751</v>
      </c>
    </row>
    <row r="983" spans="1:34" s="362" customFormat="1" ht="31.5">
      <c r="A983" s="608"/>
      <c r="B983" s="608"/>
      <c r="C983" s="306"/>
      <c r="D983" s="14" t="s">
        <v>1322</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5"/>
        <v>50000</v>
      </c>
      <c r="AC983" s="501"/>
      <c r="AD983" s="512">
        <v>50000</v>
      </c>
      <c r="AE983" s="512"/>
      <c r="AF983" s="512"/>
      <c r="AG983" s="507"/>
      <c r="AH983" s="507"/>
    </row>
    <row r="984" spans="1:34" s="362" customFormat="1" ht="47.25" hidden="1">
      <c r="A984" s="608"/>
      <c r="B984" s="608"/>
      <c r="C984" s="306"/>
      <c r="D984" s="375" t="s">
        <v>2111</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5"/>
        <v>0</v>
      </c>
      <c r="AC984" s="501"/>
      <c r="AD984" s="512"/>
      <c r="AE984" s="512"/>
      <c r="AF984" s="512"/>
      <c r="AG984" s="507"/>
      <c r="AH984" s="507"/>
    </row>
    <row r="985" spans="1:34" s="362" customFormat="1" ht="51">
      <c r="A985" s="608"/>
      <c r="B985" s="608"/>
      <c r="C985" s="306"/>
      <c r="D985" s="14" t="s">
        <v>1323</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61377.3+24211.2+1859.3+33519+21114.5+41483</f>
        <v>183564.3</v>
      </c>
      <c r="AA985" s="407">
        <f t="shared" si="135"/>
        <v>166435.7</v>
      </c>
      <c r="AC985" s="501"/>
      <c r="AD985" s="512">
        <v>350000</v>
      </c>
      <c r="AE985" s="512" t="s">
        <v>681</v>
      </c>
      <c r="AF985" s="512" t="s">
        <v>1849</v>
      </c>
      <c r="AG985" s="507" t="s">
        <v>748</v>
      </c>
      <c r="AH985" s="507" t="s">
        <v>681</v>
      </c>
    </row>
    <row r="986" spans="1:34" s="362" customFormat="1" ht="51">
      <c r="A986" s="608"/>
      <c r="B986" s="608"/>
      <c r="C986" s="306"/>
      <c r="D986" s="375" t="s">
        <v>1959</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5"/>
        <v>463000</v>
      </c>
      <c r="AC986" s="501"/>
      <c r="AD986" s="512">
        <v>463000</v>
      </c>
      <c r="AE986" s="512">
        <v>915109</v>
      </c>
      <c r="AF986" s="512"/>
      <c r="AG986" s="507" t="s">
        <v>1496</v>
      </c>
      <c r="AH986" s="507" t="s">
        <v>751</v>
      </c>
    </row>
    <row r="987" spans="1:34" s="362" customFormat="1" ht="31.5">
      <c r="A987" s="608"/>
      <c r="B987" s="608"/>
      <c r="C987" s="306"/>
      <c r="D987" s="13" t="s">
        <v>1960</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5"/>
        <v>116049.77</v>
      </c>
      <c r="AC987" s="501"/>
      <c r="AD987" s="512">
        <v>116049.77</v>
      </c>
      <c r="AE987" s="512"/>
      <c r="AF987" s="512" t="s">
        <v>1494</v>
      </c>
      <c r="AG987" s="507"/>
      <c r="AH987" s="507"/>
    </row>
    <row r="988" spans="1:34" s="362" customFormat="1" ht="31.5">
      <c r="A988" s="608"/>
      <c r="B988" s="608"/>
      <c r="C988" s="306"/>
      <c r="D988" s="13" t="s">
        <v>1961</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5"/>
        <v>105192.87</v>
      </c>
      <c r="AC988" s="501"/>
      <c r="AD988" s="512">
        <v>105192.87</v>
      </c>
      <c r="AE988" s="512"/>
      <c r="AF988" s="512" t="s">
        <v>1494</v>
      </c>
      <c r="AG988" s="507"/>
      <c r="AH988" s="507"/>
    </row>
    <row r="989" spans="1:34" s="362" customFormat="1" ht="31.5">
      <c r="A989" s="608"/>
      <c r="B989" s="608"/>
      <c r="C989" s="306"/>
      <c r="D989" s="13" t="s">
        <v>1962</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5"/>
        <v>30000</v>
      </c>
      <c r="AC989" s="501"/>
      <c r="AD989" s="512">
        <v>30000</v>
      </c>
      <c r="AE989" s="512"/>
      <c r="AF989" s="512"/>
      <c r="AG989" s="507"/>
      <c r="AH989" s="507"/>
    </row>
    <row r="990" spans="1:34" s="362" customFormat="1" ht="31.5">
      <c r="A990" s="608"/>
      <c r="B990" s="608"/>
      <c r="C990" s="306"/>
      <c r="D990" s="13" t="s">
        <v>1964</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5"/>
        <v>30000</v>
      </c>
      <c r="AC990" s="501"/>
      <c r="AD990" s="512">
        <v>30000</v>
      </c>
      <c r="AE990" s="512"/>
      <c r="AF990" s="512"/>
      <c r="AG990" s="507"/>
      <c r="AH990" s="507"/>
    </row>
    <row r="991" spans="1:34" s="362" customFormat="1" ht="31.5">
      <c r="A991" s="608"/>
      <c r="B991" s="608"/>
      <c r="C991" s="306"/>
      <c r="D991" s="13" t="s">
        <v>1202</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5"/>
        <v>80000</v>
      </c>
      <c r="AC991" s="501"/>
      <c r="AD991" s="512">
        <v>80000</v>
      </c>
      <c r="AE991" s="512"/>
      <c r="AF991" s="512"/>
      <c r="AG991" s="507"/>
      <c r="AH991" s="507"/>
    </row>
    <row r="992" spans="1:34" s="362" customFormat="1" ht="31.5">
      <c r="A992" s="608"/>
      <c r="B992" s="608"/>
      <c r="C992" s="306"/>
      <c r="D992" s="13" t="s">
        <v>1965</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5"/>
        <v>300000</v>
      </c>
      <c r="AC992" s="501"/>
      <c r="AD992" s="512">
        <v>300000</v>
      </c>
      <c r="AE992" s="512"/>
      <c r="AF992" s="512"/>
      <c r="AG992" s="507"/>
      <c r="AH992" s="507"/>
    </row>
    <row r="993" spans="1:34" s="362" customFormat="1" ht="15.75">
      <c r="A993" s="608"/>
      <c r="B993" s="608"/>
      <c r="C993" s="306"/>
      <c r="D993" s="14" t="s">
        <v>305</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5"/>
        <v>30000</v>
      </c>
      <c r="AC993" s="501"/>
      <c r="AD993" s="512">
        <v>30000</v>
      </c>
      <c r="AE993" s="512"/>
      <c r="AF993" s="512"/>
      <c r="AG993" s="507"/>
      <c r="AH993" s="507"/>
    </row>
    <row r="994" spans="1:34" s="362" customFormat="1" ht="31.5">
      <c r="A994" s="608"/>
      <c r="B994" s="608"/>
      <c r="C994" s="306"/>
      <c r="D994" s="14" t="s">
        <v>306</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5"/>
        <v>30000</v>
      </c>
      <c r="AC994" s="501"/>
      <c r="AD994" s="512">
        <v>30000</v>
      </c>
      <c r="AE994" s="512"/>
      <c r="AF994" s="512"/>
      <c r="AG994" s="507"/>
      <c r="AH994" s="507"/>
    </row>
    <row r="995" spans="1:34" s="362" customFormat="1" ht="18.75" customHeight="1">
      <c r="A995" s="608"/>
      <c r="B995" s="608"/>
      <c r="C995" s="306"/>
      <c r="D995" s="14" t="s">
        <v>307</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5"/>
        <v>30000</v>
      </c>
      <c r="AC995" s="501"/>
      <c r="AD995" s="512">
        <v>30000</v>
      </c>
      <c r="AE995" s="512"/>
      <c r="AF995" s="512"/>
      <c r="AG995" s="507"/>
      <c r="AH995" s="507"/>
    </row>
    <row r="996" spans="1:34" s="362" customFormat="1" ht="31.5">
      <c r="A996" s="608"/>
      <c r="B996" s="608"/>
      <c r="C996" s="306"/>
      <c r="D996" s="14" t="s">
        <v>1645</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5"/>
        <v>120000</v>
      </c>
      <c r="AC996" s="501"/>
      <c r="AD996" s="512">
        <v>120000</v>
      </c>
      <c r="AE996" s="512"/>
      <c r="AF996" s="512"/>
      <c r="AG996" s="507"/>
      <c r="AH996" s="507"/>
    </row>
    <row r="997" spans="1:34" s="362" customFormat="1" ht="31.5">
      <c r="A997" s="608"/>
      <c r="B997" s="608"/>
      <c r="C997" s="306"/>
      <c r="D997" s="14" t="s">
        <v>308</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5"/>
        <v>150000</v>
      </c>
      <c r="AC997" s="501"/>
      <c r="AD997" s="512">
        <v>150000</v>
      </c>
      <c r="AE997" s="512"/>
      <c r="AF997" s="512"/>
      <c r="AG997" s="507"/>
      <c r="AH997" s="507"/>
    </row>
    <row r="998" spans="1:34" s="362" customFormat="1" ht="31.5">
      <c r="A998" s="608"/>
      <c r="B998" s="608"/>
      <c r="C998" s="306"/>
      <c r="D998" s="374" t="s">
        <v>309</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5"/>
        <v>30000</v>
      </c>
      <c r="AC998" s="501"/>
      <c r="AD998" s="512">
        <v>30000</v>
      </c>
      <c r="AE998" s="512"/>
      <c r="AF998" s="512"/>
      <c r="AG998" s="507"/>
      <c r="AH998" s="507"/>
    </row>
    <row r="999" spans="1:34" s="362" customFormat="1" ht="51">
      <c r="A999" s="608"/>
      <c r="B999" s="608"/>
      <c r="C999" s="306"/>
      <c r="D999" s="13" t="s">
        <v>310</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5"/>
        <v>121515.8</v>
      </c>
      <c r="AC999" s="501"/>
      <c r="AD999" s="512">
        <v>40000</v>
      </c>
      <c r="AE999" s="512">
        <v>232210</v>
      </c>
      <c r="AF999" s="512" t="s">
        <v>1807</v>
      </c>
      <c r="AG999" s="507" t="s">
        <v>1496</v>
      </c>
      <c r="AH999" s="507" t="s">
        <v>751</v>
      </c>
    </row>
    <row r="1000" spans="1:34" s="362" customFormat="1" ht="31.5">
      <c r="A1000" s="608"/>
      <c r="B1000" s="608"/>
      <c r="C1000" s="306"/>
      <c r="D1000" s="14" t="s">
        <v>801</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08"/>
      <c r="B1001" s="608"/>
      <c r="C1001" s="306"/>
      <c r="D1001" s="13" t="s">
        <v>802</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5"/>
        <v>15000</v>
      </c>
      <c r="AC1001" s="501"/>
      <c r="AD1001" s="512">
        <v>15000</v>
      </c>
      <c r="AE1001" s="512"/>
      <c r="AF1001" s="512"/>
      <c r="AG1001" s="507"/>
      <c r="AH1001" s="507"/>
    </row>
    <row r="1002" spans="1:34" s="362" customFormat="1" ht="31.5">
      <c r="A1002" s="608"/>
      <c r="B1002" s="608"/>
      <c r="C1002" s="306"/>
      <c r="D1002" s="14" t="s">
        <v>803</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5"/>
        <v>40000</v>
      </c>
      <c r="AC1002" s="501"/>
      <c r="AD1002" s="512">
        <v>40000</v>
      </c>
      <c r="AE1002" s="512"/>
      <c r="AF1002" s="512"/>
      <c r="AG1002" s="507"/>
      <c r="AH1002" s="507"/>
    </row>
    <row r="1003" spans="1:34" s="362" customFormat="1" ht="31.5">
      <c r="A1003" s="608"/>
      <c r="B1003" s="608"/>
      <c r="C1003" s="306"/>
      <c r="D1003" s="13" t="s">
        <v>1775</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5"/>
        <v>328449.51</v>
      </c>
      <c r="AC1003" s="501"/>
      <c r="AD1003" s="512">
        <v>173134.42</v>
      </c>
      <c r="AE1003" s="512"/>
      <c r="AF1003" s="512" t="s">
        <v>1494</v>
      </c>
      <c r="AG1003" s="507"/>
      <c r="AH1003" s="507"/>
    </row>
    <row r="1004" spans="1:34" s="362" customFormat="1" ht="51">
      <c r="A1004" s="608"/>
      <c r="B1004" s="608"/>
      <c r="C1004" s="306"/>
      <c r="D1004" s="14" t="s">
        <v>1776</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f>93648.44+104855.68</f>
        <v>198504.12</v>
      </c>
      <c r="AA1004" s="407">
        <f t="shared" si="135"/>
        <v>129495.88</v>
      </c>
      <c r="AC1004" s="501"/>
      <c r="AD1004" s="512">
        <v>328000</v>
      </c>
      <c r="AE1004" s="512">
        <v>378110</v>
      </c>
      <c r="AF1004" s="512" t="s">
        <v>1808</v>
      </c>
      <c r="AG1004" s="507" t="s">
        <v>1496</v>
      </c>
      <c r="AH1004" s="507" t="s">
        <v>751</v>
      </c>
    </row>
    <row r="1005" spans="1:34" s="362" customFormat="1" ht="31.5">
      <c r="A1005" s="608"/>
      <c r="B1005" s="608"/>
      <c r="C1005" s="306"/>
      <c r="D1005" s="14" t="s">
        <v>2128</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5"/>
        <v>602400</v>
      </c>
      <c r="AC1005" s="501"/>
      <c r="AD1005" s="512">
        <v>602400</v>
      </c>
      <c r="AE1005" s="512"/>
      <c r="AF1005" s="512"/>
      <c r="AG1005" s="507"/>
      <c r="AH1005" s="507"/>
    </row>
    <row r="1006" spans="1:34" s="362" customFormat="1" ht="51">
      <c r="A1006" s="608"/>
      <c r="B1006" s="608"/>
      <c r="C1006" s="306"/>
      <c r="D1006" s="14" t="s">
        <v>1198</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t="shared" si="135"/>
        <v>732500</v>
      </c>
      <c r="AC1006" s="501"/>
      <c r="AD1006" s="512">
        <v>450000</v>
      </c>
      <c r="AE1006" s="512">
        <v>815731</v>
      </c>
      <c r="AF1006" s="512"/>
      <c r="AG1006" s="507" t="s">
        <v>1496</v>
      </c>
      <c r="AH1006" s="507" t="s">
        <v>751</v>
      </c>
    </row>
    <row r="1007" spans="1:34" s="362" customFormat="1" ht="31.5" hidden="1">
      <c r="A1007" s="608"/>
      <c r="B1007" s="608"/>
      <c r="C1007" s="306"/>
      <c r="D1007" s="14" t="s">
        <v>1588</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08"/>
      <c r="B1008" s="608"/>
      <c r="C1008" s="306"/>
      <c r="D1008" s="14" t="s">
        <v>1832</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08"/>
      <c r="B1009" s="608"/>
      <c r="C1009" s="306"/>
      <c r="D1009" s="14" t="s">
        <v>1833</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1014</v>
      </c>
      <c r="AG1009" s="507" t="s">
        <v>1496</v>
      </c>
      <c r="AH1009" s="507" t="s">
        <v>751</v>
      </c>
    </row>
    <row r="1010" spans="1:34" s="362" customFormat="1" ht="51">
      <c r="A1010" s="608"/>
      <c r="B1010" s="608"/>
      <c r="C1010" s="306"/>
      <c r="D1010" s="14" t="s">
        <v>2063</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1015</v>
      </c>
      <c r="AG1010" s="507" t="s">
        <v>1496</v>
      </c>
      <c r="AH1010" s="507" t="s">
        <v>751</v>
      </c>
    </row>
    <row r="1011" spans="1:34" s="362" customFormat="1" ht="15.75" hidden="1">
      <c r="A1011" s="608"/>
      <c r="B1011" s="608"/>
      <c r="C1011" s="306"/>
      <c r="D1011" s="14" t="s">
        <v>2064</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08"/>
      <c r="B1012" s="608"/>
      <c r="C1012" s="306"/>
      <c r="D1012" s="374" t="s">
        <v>1673</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681</v>
      </c>
      <c r="AF1012" s="512" t="s">
        <v>1016</v>
      </c>
      <c r="AG1012" s="507" t="s">
        <v>748</v>
      </c>
      <c r="AH1012" s="507" t="s">
        <v>681</v>
      </c>
    </row>
    <row r="1013" spans="1:34" s="362" customFormat="1" ht="51">
      <c r="A1013" s="608"/>
      <c r="B1013" s="608"/>
      <c r="C1013" s="306"/>
      <c r="D1013" s="374" t="s">
        <v>1195</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681</v>
      </c>
      <c r="AF1013" s="512" t="s">
        <v>1017</v>
      </c>
      <c r="AG1013" s="507" t="s">
        <v>748</v>
      </c>
      <c r="AH1013" s="507" t="s">
        <v>681</v>
      </c>
    </row>
    <row r="1014" spans="1:34" s="362" customFormat="1" ht="47.25" hidden="1">
      <c r="A1014" s="608"/>
      <c r="B1014" s="608"/>
      <c r="C1014" s="306"/>
      <c r="D1014" s="13" t="s">
        <v>318</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08"/>
      <c r="B1015" s="608"/>
      <c r="C1015" s="306"/>
      <c r="D1015" s="375" t="s">
        <v>1712</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1018</v>
      </c>
      <c r="AG1015" s="507" t="s">
        <v>1019</v>
      </c>
      <c r="AH1015" s="507" t="s">
        <v>751</v>
      </c>
    </row>
    <row r="1016" spans="1:34" s="362" customFormat="1" ht="114.75">
      <c r="A1016" s="608"/>
      <c r="B1016" s="608"/>
      <c r="C1016" s="306"/>
      <c r="D1016" s="375" t="s">
        <v>1670</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151</v>
      </c>
      <c r="AG1016" s="507" t="s">
        <v>1496</v>
      </c>
      <c r="AH1016" s="507" t="s">
        <v>751</v>
      </c>
    </row>
    <row r="1017" spans="1:34" s="362" customFormat="1" ht="114.75">
      <c r="A1017" s="608"/>
      <c r="B1017" s="608"/>
      <c r="C1017" s="306"/>
      <c r="D1017" s="375" t="s">
        <v>1110</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24982.56+4211.73+1743.84</f>
        <v>30938.13</v>
      </c>
      <c r="AA1017" s="407">
        <f t="shared" si="135"/>
        <v>67061.87</v>
      </c>
      <c r="AC1017" s="501"/>
      <c r="AD1017" s="512">
        <v>98000</v>
      </c>
      <c r="AE1017" s="512">
        <v>97504</v>
      </c>
      <c r="AF1017" s="512" t="s">
        <v>998</v>
      </c>
      <c r="AG1017" s="507" t="s">
        <v>1496</v>
      </c>
      <c r="AH1017" s="507" t="s">
        <v>751</v>
      </c>
    </row>
    <row r="1018" spans="1:34" s="362" customFormat="1" ht="127.5">
      <c r="A1018" s="608"/>
      <c r="B1018" s="608"/>
      <c r="C1018" s="306"/>
      <c r="D1018" s="375" t="s">
        <v>373</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43183.44+5798.57+914.16</f>
        <v>49896.17</v>
      </c>
      <c r="AA1018" s="407">
        <f t="shared" si="135"/>
        <v>107103.83</v>
      </c>
      <c r="AC1018" s="501"/>
      <c r="AD1018" s="512">
        <v>157000</v>
      </c>
      <c r="AE1018" s="512">
        <v>156612</v>
      </c>
      <c r="AF1018" s="512" t="s">
        <v>1936</v>
      </c>
      <c r="AG1018" s="507" t="s">
        <v>1019</v>
      </c>
      <c r="AH1018" s="507" t="s">
        <v>751</v>
      </c>
    </row>
    <row r="1019" spans="1:34" s="362" customFormat="1" ht="71.25" customHeight="1">
      <c r="A1019" s="608"/>
      <c r="B1019" s="608"/>
      <c r="C1019" s="306"/>
      <c r="D1019" s="375" t="s">
        <v>374</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3132380.45</v>
      </c>
      <c r="AC1019" s="501"/>
      <c r="AD1019" s="512">
        <v>8531759</v>
      </c>
      <c r="AE1019" s="512">
        <v>8707339</v>
      </c>
      <c r="AF1019" s="512" t="s">
        <v>1937</v>
      </c>
      <c r="AG1019" s="507" t="s">
        <v>1019</v>
      </c>
      <c r="AH1019" s="507" t="s">
        <v>1938</v>
      </c>
    </row>
    <row r="1020" spans="1:34" s="362" customFormat="1" ht="31.5">
      <c r="A1020" s="608"/>
      <c r="B1020" s="608"/>
      <c r="C1020" s="306"/>
      <c r="D1020" s="375" t="s">
        <v>723</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08"/>
      <c r="B1021" s="608"/>
      <c r="C1021" s="306"/>
      <c r="D1021" s="375" t="s">
        <v>828</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08"/>
      <c r="B1022" s="608"/>
      <c r="C1022" s="306"/>
      <c r="D1022" s="375" t="s">
        <v>931</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08"/>
      <c r="B1023" s="608"/>
      <c r="C1023" s="306"/>
      <c r="D1023" s="375" t="s">
        <v>375</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08"/>
      <c r="B1024" s="608"/>
      <c r="C1024" s="306"/>
      <c r="D1024" s="375" t="s">
        <v>818</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08"/>
      <c r="B1025" s="608"/>
      <c r="C1025" s="306"/>
      <c r="D1025" s="375" t="s">
        <v>1627</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08"/>
      <c r="B1026" s="608"/>
      <c r="C1026" s="306"/>
      <c r="D1026" s="659" t="s">
        <v>98</v>
      </c>
      <c r="E1026" s="292"/>
      <c r="F1026" s="143"/>
      <c r="G1026" s="292"/>
      <c r="H1026" s="674">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1939</v>
      </c>
      <c r="AG1026" s="507" t="s">
        <v>1019</v>
      </c>
      <c r="AH1026" s="507" t="s">
        <v>1940</v>
      </c>
    </row>
    <row r="1027" spans="1:34" s="362" customFormat="1" ht="15.75">
      <c r="A1027" s="608"/>
      <c r="B1027" s="608"/>
      <c r="C1027" s="306"/>
      <c r="D1027" s="660"/>
      <c r="E1027" s="292"/>
      <c r="F1027" s="143"/>
      <c r="G1027" s="292"/>
      <c r="H1027" s="675"/>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702</v>
      </c>
      <c r="AC1027" s="501"/>
      <c r="AD1027" s="512">
        <v>4920125.75</v>
      </c>
      <c r="AE1027" s="512"/>
      <c r="AF1027" s="512"/>
      <c r="AG1027" s="507"/>
      <c r="AH1027" s="507"/>
    </row>
    <row r="1028" spans="1:34" s="362" customFormat="1" ht="127.5">
      <c r="A1028" s="608"/>
      <c r="B1028" s="608"/>
      <c r="C1028" s="306"/>
      <c r="D1028" s="375" t="s">
        <v>474</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288546.84+7977.96+5189.77</f>
        <v>301714.57</v>
      </c>
      <c r="AA1028" s="407">
        <f t="shared" si="135"/>
        <v>688285.43</v>
      </c>
      <c r="AC1028" s="501"/>
      <c r="AD1028" s="512">
        <v>990000</v>
      </c>
      <c r="AE1028" s="512">
        <v>998232</v>
      </c>
      <c r="AF1028" s="512" t="s">
        <v>1941</v>
      </c>
      <c r="AG1028" s="507" t="s">
        <v>1019</v>
      </c>
      <c r="AH1028" s="507" t="s">
        <v>751</v>
      </c>
    </row>
    <row r="1029" spans="1:34" s="362" customFormat="1" ht="15.75" hidden="1">
      <c r="A1029" s="608"/>
      <c r="B1029" s="608"/>
      <c r="C1029" s="306"/>
      <c r="D1029" s="375" t="s">
        <v>376</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08"/>
      <c r="B1030" s="608"/>
      <c r="C1030" s="306"/>
      <c r="D1030" s="375" t="s">
        <v>377</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1942</v>
      </c>
      <c r="AG1030" s="507"/>
      <c r="AH1030" s="507"/>
    </row>
    <row r="1031" spans="1:34" s="362" customFormat="1" ht="15.75">
      <c r="A1031" s="608"/>
      <c r="B1031" s="608"/>
      <c r="C1031" s="306"/>
      <c r="D1031" s="375" t="s">
        <v>1448</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08"/>
      <c r="B1032" s="608"/>
      <c r="C1032" s="306"/>
      <c r="D1032" s="262" t="s">
        <v>378</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681</v>
      </c>
      <c r="AF1032" s="512"/>
      <c r="AG1032" s="507" t="s">
        <v>1019</v>
      </c>
      <c r="AH1032" s="507" t="s">
        <v>681</v>
      </c>
    </row>
    <row r="1033" spans="1:34" s="362" customFormat="1" ht="15.75">
      <c r="A1033" s="608"/>
      <c r="B1033" s="608"/>
      <c r="C1033" s="306"/>
      <c r="D1033" s="262" t="s">
        <v>379</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08"/>
      <c r="B1034" s="608"/>
      <c r="C1034" s="306"/>
      <c r="D1034" s="262" t="s">
        <v>1655</v>
      </c>
      <c r="E1034" s="292"/>
      <c r="F1034" s="143"/>
      <c r="G1034" s="292"/>
      <c r="H1034" s="427">
        <v>3210</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1494</v>
      </c>
      <c r="AG1034" s="507"/>
      <c r="AH1034" s="507"/>
    </row>
    <row r="1035" spans="1:34" s="362" customFormat="1" ht="47.25">
      <c r="A1035" s="608"/>
      <c r="B1035" s="608"/>
      <c r="C1035" s="306"/>
      <c r="D1035" s="375" t="s">
        <v>826</v>
      </c>
      <c r="E1035" s="292"/>
      <c r="F1035" s="143"/>
      <c r="G1035" s="292"/>
      <c r="H1035" s="427">
        <v>3210</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1494</v>
      </c>
      <c r="AG1035" s="507"/>
      <c r="AH1035" s="507"/>
    </row>
    <row r="1036" spans="1:34" s="362" customFormat="1" ht="31.5">
      <c r="A1036" s="608"/>
      <c r="B1036" s="608"/>
      <c r="C1036" s="306"/>
      <c r="D1036" s="375" t="s">
        <v>827</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1494</v>
      </c>
      <c r="AG1036" s="507"/>
      <c r="AH1036" s="507"/>
    </row>
    <row r="1037" spans="1:34" s="362" customFormat="1" ht="76.5">
      <c r="A1037" s="608"/>
      <c r="B1037" s="608"/>
      <c r="C1037" s="306"/>
      <c r="D1037" s="375" t="s">
        <v>2105</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510000</v>
      </c>
      <c r="AC1037" s="501"/>
      <c r="AD1037" s="512">
        <v>510000</v>
      </c>
      <c r="AE1037" s="512" t="s">
        <v>681</v>
      </c>
      <c r="AF1037" s="512" t="s">
        <v>1943</v>
      </c>
      <c r="AG1037" s="507" t="s">
        <v>748</v>
      </c>
      <c r="AH1037" s="507" t="s">
        <v>681</v>
      </c>
    </row>
    <row r="1038" spans="1:34" s="362" customFormat="1" ht="47.25">
      <c r="A1038" s="608"/>
      <c r="B1038" s="608"/>
      <c r="C1038" s="306"/>
      <c r="D1038" s="375" t="s">
        <v>1477</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1494</v>
      </c>
      <c r="AG1038" s="507"/>
      <c r="AH1038" s="507"/>
    </row>
    <row r="1039" spans="1:34" s="362" customFormat="1" ht="31.5" hidden="1">
      <c r="A1039" s="661"/>
      <c r="B1039" s="661"/>
      <c r="C1039" s="306"/>
      <c r="D1039" s="375" t="s">
        <v>2106</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03">
        <v>150110</v>
      </c>
      <c r="B1040" s="605" t="s">
        <v>1635</v>
      </c>
      <c r="C1040" s="267"/>
      <c r="D1040" s="71" t="s">
        <v>1731</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4856675.51</v>
      </c>
      <c r="AA1040" s="407">
        <f t="shared" si="135"/>
        <v>812544.55</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08"/>
      <c r="B1041" s="607"/>
      <c r="C1041" s="266" t="s">
        <v>709</v>
      </c>
      <c r="D1041" s="14" t="s">
        <v>1373</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1944</v>
      </c>
      <c r="AG1041" s="507"/>
      <c r="AH1041" s="507"/>
    </row>
    <row r="1042" spans="1:34" s="362" customFormat="1" ht="102">
      <c r="A1042" s="608"/>
      <c r="B1042" s="607"/>
      <c r="C1042" s="266"/>
      <c r="D1042" s="375" t="s">
        <v>35</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10640+3770+366940.8</f>
        <v>381350.8</v>
      </c>
      <c r="AA1042" s="407">
        <f t="shared" si="135"/>
        <v>387749.2</v>
      </c>
      <c r="AC1042" s="501"/>
      <c r="AD1042" s="512">
        <v>690000</v>
      </c>
      <c r="AE1042" s="512">
        <v>848844</v>
      </c>
      <c r="AF1042" s="512" t="s">
        <v>1865</v>
      </c>
      <c r="AG1042" s="507" t="s">
        <v>1019</v>
      </c>
      <c r="AH1042" s="507" t="s">
        <v>751</v>
      </c>
    </row>
    <row r="1043" spans="1:34" s="362" customFormat="1" ht="31.5">
      <c r="A1043" s="608"/>
      <c r="B1043" s="607"/>
      <c r="C1043" s="266" t="s">
        <v>1374</v>
      </c>
      <c r="D1043" s="375" t="s">
        <v>277</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1250851.5+267852.86+1220520.95+27297+544566.9+730758.11</f>
        <v>4041847.32</v>
      </c>
      <c r="AA1043" s="407">
        <f t="shared" si="135"/>
        <v>287552.68</v>
      </c>
      <c r="AC1043" s="501"/>
      <c r="AD1043" s="512"/>
      <c r="AE1043" s="512"/>
      <c r="AF1043" s="512"/>
      <c r="AG1043" s="507"/>
      <c r="AH1043" s="507"/>
    </row>
    <row r="1044" spans="1:34" s="362" customFormat="1" ht="76.5">
      <c r="A1044" s="604"/>
      <c r="B1044" s="606"/>
      <c r="C1044" s="266" t="s">
        <v>1376</v>
      </c>
      <c r="D1044" s="375" t="s">
        <v>820</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67038+68360.4+130147.8+98952.77+62174.4+3592.96</f>
        <v>430266.33</v>
      </c>
      <c r="AA1044" s="407">
        <f aca="true" t="shared" si="137" ref="AA1044:AA1107">N1044+O1044+P1044+Q1044+R1044+S1044+T1044+U1044+V1044+W1044+X1044+Y1044-Z1044</f>
        <v>137242.67</v>
      </c>
      <c r="AC1044" s="501"/>
      <c r="AD1044" s="512">
        <v>565000</v>
      </c>
      <c r="AE1044" s="512">
        <v>661770</v>
      </c>
      <c r="AF1044" s="512" t="s">
        <v>1866</v>
      </c>
      <c r="AG1044" s="507" t="s">
        <v>1496</v>
      </c>
      <c r="AH1044" s="507" t="s">
        <v>751</v>
      </c>
    </row>
    <row r="1045" spans="1:62" s="28" customFormat="1" ht="15.75">
      <c r="A1045" s="603">
        <v>150118</v>
      </c>
      <c r="B1045" s="605" t="s">
        <v>898</v>
      </c>
      <c r="C1045" s="270"/>
      <c r="D1045" s="71" t="s">
        <v>1731</v>
      </c>
      <c r="E1045" s="303"/>
      <c r="F1045" s="138"/>
      <c r="G1045" s="303"/>
      <c r="H1045" s="429"/>
      <c r="I1045" s="304">
        <f aca="true" t="shared" si="138" ref="I1045:Z1045">I1046</f>
        <v>1650427</v>
      </c>
      <c r="J1045" s="304">
        <f t="shared" si="138"/>
        <v>1000000</v>
      </c>
      <c r="K1045" s="304">
        <f t="shared" si="138"/>
        <v>30000</v>
      </c>
      <c r="L1045" s="304">
        <f t="shared" si="138"/>
        <v>0</v>
      </c>
      <c r="M1045" s="304">
        <f t="shared" si="138"/>
        <v>1620427</v>
      </c>
      <c r="N1045" s="304">
        <f t="shared" si="138"/>
        <v>0</v>
      </c>
      <c r="O1045" s="304">
        <f t="shared" si="138"/>
        <v>0</v>
      </c>
      <c r="P1045" s="304">
        <f t="shared" si="138"/>
        <v>0</v>
      </c>
      <c r="Q1045" s="304">
        <f t="shared" si="138"/>
        <v>30000</v>
      </c>
      <c r="R1045" s="304">
        <f t="shared" si="138"/>
        <v>0</v>
      </c>
      <c r="S1045" s="304">
        <f t="shared" si="138"/>
        <v>500000</v>
      </c>
      <c r="T1045" s="304">
        <f t="shared" si="138"/>
        <v>500000</v>
      </c>
      <c r="U1045" s="304">
        <f t="shared" si="138"/>
        <v>620427</v>
      </c>
      <c r="V1045" s="304">
        <f t="shared" si="138"/>
        <v>0</v>
      </c>
      <c r="W1045" s="304">
        <f t="shared" si="138"/>
        <v>0</v>
      </c>
      <c r="X1045" s="304">
        <f t="shared" si="138"/>
        <v>0</v>
      </c>
      <c r="Y1045" s="304">
        <f t="shared" si="138"/>
        <v>0</v>
      </c>
      <c r="Z1045" s="304">
        <f t="shared" si="138"/>
        <v>0</v>
      </c>
      <c r="AA1045" s="407">
        <f t="shared" si="137"/>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04"/>
      <c r="B1046" s="606"/>
      <c r="C1046" s="266"/>
      <c r="D1046" s="14" t="s">
        <v>220</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7"/>
        <v>1650427</v>
      </c>
      <c r="AC1046" s="499"/>
      <c r="AD1046" s="512">
        <v>1650427</v>
      </c>
      <c r="AE1046" s="512">
        <v>18254723</v>
      </c>
      <c r="AF1046" s="512"/>
      <c r="AG1046" s="507" t="s">
        <v>1496</v>
      </c>
      <c r="AH1046" s="507"/>
    </row>
    <row r="1047" spans="1:34" s="30" customFormat="1" ht="15.75" customHeight="1">
      <c r="A1047" s="603">
        <v>180409</v>
      </c>
      <c r="B1047" s="536" t="s">
        <v>1145</v>
      </c>
      <c r="C1047" s="321"/>
      <c r="D1047" s="71" t="s">
        <v>1731</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9" ref="O1047:Z1047">O1048+O1049</f>
        <v>0</v>
      </c>
      <c r="P1047" s="304">
        <f t="shared" si="139"/>
        <v>0</v>
      </c>
      <c r="Q1047" s="304">
        <f t="shared" si="139"/>
        <v>65000</v>
      </c>
      <c r="R1047" s="304">
        <f t="shared" si="139"/>
        <v>0</v>
      </c>
      <c r="S1047" s="304">
        <f t="shared" si="139"/>
        <v>0</v>
      </c>
      <c r="T1047" s="304">
        <f t="shared" si="139"/>
        <v>0</v>
      </c>
      <c r="U1047" s="304">
        <f t="shared" si="139"/>
        <v>0</v>
      </c>
      <c r="V1047" s="304">
        <f t="shared" si="139"/>
        <v>0</v>
      </c>
      <c r="W1047" s="304">
        <f t="shared" si="139"/>
        <v>25000</v>
      </c>
      <c r="X1047" s="304">
        <f t="shared" si="139"/>
        <v>0</v>
      </c>
      <c r="Y1047" s="304">
        <f t="shared" si="139"/>
        <v>0</v>
      </c>
      <c r="Z1047" s="304">
        <f t="shared" si="139"/>
        <v>87114</v>
      </c>
      <c r="AA1047" s="407">
        <f t="shared" si="137"/>
        <v>2886</v>
      </c>
      <c r="AC1047" s="59"/>
      <c r="AD1047" s="514"/>
      <c r="AE1047" s="514"/>
      <c r="AF1047" s="514"/>
      <c r="AG1047" s="509"/>
      <c r="AH1047" s="509"/>
    </row>
    <row r="1048" spans="1:34" ht="63.75" customHeight="1" hidden="1">
      <c r="A1048" s="608"/>
      <c r="B1048" s="538"/>
      <c r="C1048" s="266"/>
      <c r="D1048" s="14" t="s">
        <v>1146</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7"/>
        <v>0</v>
      </c>
      <c r="AC1048" s="499"/>
      <c r="AD1048" s="512">
        <v>65000</v>
      </c>
      <c r="AE1048" s="512"/>
      <c r="AF1048" s="512"/>
      <c r="AG1048" s="507"/>
      <c r="AH1048" s="507"/>
    </row>
    <row r="1049" spans="1:34" ht="63.75" customHeight="1">
      <c r="A1049" s="604"/>
      <c r="B1049" s="537"/>
      <c r="C1049" s="266"/>
      <c r="D1049" s="14" t="s">
        <v>1381</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7"/>
        <v>2886</v>
      </c>
      <c r="AC1049" s="499"/>
      <c r="AD1049" s="512"/>
      <c r="AE1049" s="512"/>
      <c r="AF1049" s="512"/>
      <c r="AG1049" s="507"/>
      <c r="AH1049" s="507"/>
    </row>
    <row r="1050" spans="1:34" s="30" customFormat="1" ht="15.75" customHeight="1">
      <c r="A1050" s="603">
        <v>170703</v>
      </c>
      <c r="B1050" s="605" t="s">
        <v>1038</v>
      </c>
      <c r="C1050" s="323"/>
      <c r="D1050" s="216" t="s">
        <v>1731</v>
      </c>
      <c r="E1050" s="303"/>
      <c r="F1050" s="159"/>
      <c r="G1050" s="303"/>
      <c r="H1050" s="429"/>
      <c r="I1050" s="304">
        <f>SUM(I1054:I1098)</f>
        <v>13958516.71</v>
      </c>
      <c r="J1050" s="304">
        <f aca="true" t="shared" si="140" ref="J1050:Z1050">SUM(J1051:J1098)</f>
        <v>0</v>
      </c>
      <c r="K1050" s="304">
        <f t="shared" si="140"/>
        <v>0</v>
      </c>
      <c r="L1050" s="304">
        <f t="shared" si="140"/>
        <v>13292.14</v>
      </c>
      <c r="M1050" s="304">
        <f t="shared" si="140"/>
        <v>16129920</v>
      </c>
      <c r="N1050" s="304">
        <f t="shared" si="140"/>
        <v>0</v>
      </c>
      <c r="O1050" s="304">
        <f t="shared" si="140"/>
        <v>13292.14</v>
      </c>
      <c r="P1050" s="304">
        <f t="shared" si="140"/>
        <v>0</v>
      </c>
      <c r="Q1050" s="304">
        <f t="shared" si="140"/>
        <v>0</v>
      </c>
      <c r="R1050" s="304">
        <f t="shared" si="140"/>
        <v>1643000</v>
      </c>
      <c r="S1050" s="304">
        <f t="shared" si="140"/>
        <v>2079000</v>
      </c>
      <c r="T1050" s="304">
        <f t="shared" si="140"/>
        <v>2851920</v>
      </c>
      <c r="U1050" s="304">
        <f t="shared" si="140"/>
        <v>3104000</v>
      </c>
      <c r="V1050" s="304">
        <f t="shared" si="140"/>
        <v>980000</v>
      </c>
      <c r="W1050" s="304">
        <f t="shared" si="140"/>
        <v>720052</v>
      </c>
      <c r="X1050" s="304">
        <f t="shared" si="140"/>
        <v>2567252.57</v>
      </c>
      <c r="Y1050" s="304">
        <f t="shared" si="140"/>
        <v>0</v>
      </c>
      <c r="Z1050" s="304">
        <f t="shared" si="140"/>
        <v>1588636.5</v>
      </c>
      <c r="AA1050" s="407">
        <f t="shared" si="137"/>
        <v>12369880.21</v>
      </c>
      <c r="AC1050" s="59"/>
      <c r="AD1050" s="514"/>
      <c r="AE1050" s="514"/>
      <c r="AF1050" s="514"/>
      <c r="AG1050" s="509"/>
      <c r="AH1050" s="509"/>
    </row>
    <row r="1051" spans="1:34" ht="31.5" customHeight="1" hidden="1">
      <c r="A1051" s="608"/>
      <c r="B1051" s="607"/>
      <c r="C1051" s="306" t="s">
        <v>278</v>
      </c>
      <c r="D1051" s="324" t="s">
        <v>1028</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7"/>
        <v>0</v>
      </c>
      <c r="AC1051" s="499"/>
      <c r="AD1051" s="512"/>
      <c r="AE1051" s="512"/>
      <c r="AF1051" s="512"/>
      <c r="AG1051" s="507"/>
      <c r="AH1051" s="507"/>
    </row>
    <row r="1052" spans="1:34" ht="31.5" customHeight="1" hidden="1">
      <c r="A1052" s="608"/>
      <c r="B1052" s="607"/>
      <c r="C1052" s="306" t="s">
        <v>1029</v>
      </c>
      <c r="D1052" s="324" t="s">
        <v>2021</v>
      </c>
      <c r="E1052" s="292">
        <v>570.5</v>
      </c>
      <c r="F1052" s="143">
        <f aca="true" t="shared" si="141"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7"/>
        <v>0</v>
      </c>
      <c r="AC1052" s="499"/>
      <c r="AD1052" s="512"/>
      <c r="AE1052" s="512"/>
      <c r="AF1052" s="512"/>
      <c r="AG1052" s="507"/>
      <c r="AH1052" s="507"/>
    </row>
    <row r="1053" spans="1:34" ht="31.5" customHeight="1" hidden="1">
      <c r="A1053" s="608"/>
      <c r="B1053" s="607"/>
      <c r="C1053" s="306"/>
      <c r="D1053" s="324" t="s">
        <v>2022</v>
      </c>
      <c r="E1053" s="292">
        <v>2217.637</v>
      </c>
      <c r="F1053" s="143">
        <f t="shared" si="141"/>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7"/>
        <v>0</v>
      </c>
      <c r="AC1053" s="499"/>
      <c r="AD1053" s="512"/>
      <c r="AE1053" s="512"/>
      <c r="AF1053" s="512"/>
      <c r="AG1053" s="507"/>
      <c r="AH1053" s="507"/>
    </row>
    <row r="1054" spans="1:34" ht="31.5">
      <c r="A1054" s="608"/>
      <c r="B1054" s="607"/>
      <c r="C1054" s="306"/>
      <c r="D1054" s="324" t="s">
        <v>699</v>
      </c>
      <c r="E1054" s="292">
        <v>810.5</v>
      </c>
      <c r="F1054" s="143">
        <f t="shared" si="141"/>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7"/>
        <v>0</v>
      </c>
      <c r="AC1054" s="499"/>
      <c r="AD1054" s="512">
        <v>3483.45</v>
      </c>
      <c r="AE1054" s="512"/>
      <c r="AF1054" s="512" t="s">
        <v>1867</v>
      </c>
      <c r="AG1054" s="507"/>
      <c r="AH1054" s="507"/>
    </row>
    <row r="1055" spans="1:34" ht="15.75" customHeight="1" hidden="1">
      <c r="A1055" s="608"/>
      <c r="B1055" s="607"/>
      <c r="C1055" s="306"/>
      <c r="D1055" s="14" t="s">
        <v>315</v>
      </c>
      <c r="E1055" s="292">
        <v>400</v>
      </c>
      <c r="F1055" s="143">
        <f t="shared" si="141"/>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7"/>
        <v>0</v>
      </c>
      <c r="AC1055" s="499"/>
      <c r="AD1055" s="512"/>
      <c r="AE1055" s="512"/>
      <c r="AF1055" s="512"/>
      <c r="AG1055" s="507"/>
      <c r="AH1055" s="507"/>
    </row>
    <row r="1056" spans="1:34" ht="15.75" customHeight="1" hidden="1">
      <c r="A1056" s="608"/>
      <c r="B1056" s="607"/>
      <c r="C1056" s="306"/>
      <c r="D1056" s="14" t="s">
        <v>316</v>
      </c>
      <c r="E1056" s="292">
        <v>5000</v>
      </c>
      <c r="F1056" s="143">
        <f t="shared" si="141"/>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7"/>
        <v>0</v>
      </c>
      <c r="AC1056" s="499"/>
      <c r="AD1056" s="512"/>
      <c r="AE1056" s="512"/>
      <c r="AF1056" s="512"/>
      <c r="AG1056" s="507"/>
      <c r="AH1056" s="507"/>
    </row>
    <row r="1057" spans="1:34" ht="31.5" customHeight="1" hidden="1">
      <c r="A1057" s="608"/>
      <c r="B1057" s="607"/>
      <c r="C1057" s="306" t="s">
        <v>317</v>
      </c>
      <c r="D1057" s="14" t="s">
        <v>1319</v>
      </c>
      <c r="E1057" s="292">
        <v>4832.655</v>
      </c>
      <c r="F1057" s="143">
        <f t="shared" si="141"/>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7"/>
        <v>0</v>
      </c>
      <c r="AC1057" s="499"/>
      <c r="AD1057" s="512"/>
      <c r="AE1057" s="512"/>
      <c r="AF1057" s="512"/>
      <c r="AG1057" s="507"/>
      <c r="AH1057" s="507"/>
    </row>
    <row r="1058" spans="1:34" ht="47.25">
      <c r="A1058" s="608"/>
      <c r="B1058" s="607"/>
      <c r="C1058" s="306" t="s">
        <v>1320</v>
      </c>
      <c r="D1058" s="14" t="s">
        <v>1470</v>
      </c>
      <c r="E1058" s="292">
        <v>120</v>
      </c>
      <c r="F1058" s="143">
        <f t="shared" si="141"/>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7"/>
        <v>0</v>
      </c>
      <c r="AC1058" s="499"/>
      <c r="AD1058" s="512">
        <v>79.36</v>
      </c>
      <c r="AE1058" s="512"/>
      <c r="AF1058" s="512" t="s">
        <v>1868</v>
      </c>
      <c r="AG1058" s="507"/>
      <c r="AH1058" s="507"/>
    </row>
    <row r="1059" spans="1:34" ht="15.75" customHeight="1" hidden="1">
      <c r="A1059" s="608"/>
      <c r="B1059" s="607"/>
      <c r="C1059" s="306" t="s">
        <v>1471</v>
      </c>
      <c r="D1059" s="14" t="s">
        <v>1472</v>
      </c>
      <c r="E1059" s="292">
        <v>14.36</v>
      </c>
      <c r="F1059" s="143">
        <f t="shared" si="141"/>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7"/>
        <v>0</v>
      </c>
      <c r="AC1059" s="499"/>
      <c r="AD1059" s="512"/>
      <c r="AE1059" s="512"/>
      <c r="AF1059" s="512"/>
      <c r="AG1059" s="507"/>
      <c r="AH1059" s="507"/>
    </row>
    <row r="1060" spans="1:34" ht="15.75" customHeight="1" hidden="1">
      <c r="A1060" s="608"/>
      <c r="B1060" s="607"/>
      <c r="C1060" s="306" t="s">
        <v>1473</v>
      </c>
      <c r="D1060" s="14" t="s">
        <v>1474</v>
      </c>
      <c r="E1060" s="292">
        <v>10000</v>
      </c>
      <c r="F1060" s="143">
        <f t="shared" si="141"/>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7"/>
        <v>0</v>
      </c>
      <c r="AC1060" s="499"/>
      <c r="AD1060" s="512"/>
      <c r="AE1060" s="512"/>
      <c r="AF1060" s="512"/>
      <c r="AG1060" s="507"/>
      <c r="AH1060" s="507"/>
    </row>
    <row r="1061" spans="1:34" ht="15.75" customHeight="1" hidden="1">
      <c r="A1061" s="608"/>
      <c r="B1061" s="607"/>
      <c r="C1061" s="325" t="s">
        <v>1475</v>
      </c>
      <c r="D1061" s="83" t="s">
        <v>1476</v>
      </c>
      <c r="E1061" s="292">
        <v>3092.10361</v>
      </c>
      <c r="F1061" s="143">
        <f t="shared" si="141"/>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7"/>
        <v>0</v>
      </c>
      <c r="AC1061" s="499"/>
      <c r="AD1061" s="512"/>
      <c r="AE1061" s="512"/>
      <c r="AF1061" s="512"/>
      <c r="AG1061" s="507"/>
      <c r="AH1061" s="507"/>
    </row>
    <row r="1062" spans="1:34" ht="47.25" customHeight="1" hidden="1">
      <c r="A1062" s="608"/>
      <c r="B1062" s="607"/>
      <c r="C1062" s="325"/>
      <c r="D1062" s="83" t="s">
        <v>518</v>
      </c>
      <c r="E1062" s="292">
        <v>3882.655</v>
      </c>
      <c r="F1062" s="143">
        <f t="shared" si="141"/>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7"/>
        <v>0</v>
      </c>
      <c r="AC1062" s="499"/>
      <c r="AD1062" s="512"/>
      <c r="AE1062" s="512"/>
      <c r="AF1062" s="512"/>
      <c r="AG1062" s="507"/>
      <c r="AH1062" s="507"/>
    </row>
    <row r="1063" spans="1:34" ht="31.5" customHeight="1" hidden="1">
      <c r="A1063" s="608"/>
      <c r="B1063" s="607"/>
      <c r="C1063" s="325"/>
      <c r="D1063" s="83" t="s">
        <v>1022</v>
      </c>
      <c r="E1063" s="292">
        <v>450</v>
      </c>
      <c r="F1063" s="143">
        <f t="shared" si="141"/>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7"/>
        <v>0</v>
      </c>
      <c r="AC1063" s="499"/>
      <c r="AD1063" s="512"/>
      <c r="AE1063" s="512"/>
      <c r="AF1063" s="512"/>
      <c r="AG1063" s="507"/>
      <c r="AH1063" s="507"/>
    </row>
    <row r="1064" spans="1:34" ht="31.5" customHeight="1" hidden="1">
      <c r="A1064" s="608"/>
      <c r="B1064" s="607"/>
      <c r="C1064" s="325"/>
      <c r="D1064" s="83" t="s">
        <v>99</v>
      </c>
      <c r="E1064" s="292">
        <v>500</v>
      </c>
      <c r="F1064" s="143">
        <f t="shared" si="141"/>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7"/>
        <v>0</v>
      </c>
      <c r="AC1064" s="499"/>
      <c r="AD1064" s="512"/>
      <c r="AE1064" s="512"/>
      <c r="AF1064" s="512"/>
      <c r="AG1064" s="507"/>
      <c r="AH1064" s="507"/>
    </row>
    <row r="1065" spans="1:34" ht="31.5" customHeight="1" hidden="1">
      <c r="A1065" s="608"/>
      <c r="B1065" s="607"/>
      <c r="C1065" s="325"/>
      <c r="D1065" s="83" t="s">
        <v>115</v>
      </c>
      <c r="E1065" s="292">
        <v>200</v>
      </c>
      <c r="F1065" s="143">
        <f t="shared" si="141"/>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7"/>
        <v>0</v>
      </c>
      <c r="AC1065" s="499"/>
      <c r="AD1065" s="512"/>
      <c r="AE1065" s="512"/>
      <c r="AF1065" s="512"/>
      <c r="AG1065" s="507"/>
      <c r="AH1065" s="507"/>
    </row>
    <row r="1066" spans="1:34" ht="31.5" customHeight="1" hidden="1">
      <c r="A1066" s="608"/>
      <c r="B1066" s="607"/>
      <c r="C1066" s="325"/>
      <c r="D1066" s="83" t="s">
        <v>1741</v>
      </c>
      <c r="E1066" s="292">
        <v>200</v>
      </c>
      <c r="F1066" s="143">
        <f t="shared" si="141"/>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7"/>
        <v>0</v>
      </c>
      <c r="AC1066" s="499"/>
      <c r="AD1066" s="512"/>
      <c r="AE1066" s="512"/>
      <c r="AF1066" s="512"/>
      <c r="AG1066" s="507"/>
      <c r="AH1066" s="507"/>
    </row>
    <row r="1067" spans="1:34" ht="47.25" customHeight="1" hidden="1">
      <c r="A1067" s="608"/>
      <c r="B1067" s="607"/>
      <c r="C1067" s="325"/>
      <c r="D1067" s="83" t="s">
        <v>913</v>
      </c>
      <c r="E1067" s="292">
        <v>200</v>
      </c>
      <c r="F1067" s="143">
        <f t="shared" si="141"/>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31.5" customHeight="1" hidden="1">
      <c r="A1068" s="608"/>
      <c r="B1068" s="607"/>
      <c r="C1068" s="325"/>
      <c r="D1068" s="83" t="s">
        <v>1954</v>
      </c>
      <c r="E1068" s="292">
        <v>150</v>
      </c>
      <c r="F1068" s="143">
        <f t="shared" si="141"/>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47.25">
      <c r="A1069" s="608"/>
      <c r="B1069" s="607"/>
      <c r="C1069" s="325"/>
      <c r="D1069" s="83" t="s">
        <v>1955</v>
      </c>
      <c r="E1069" s="292">
        <v>976</v>
      </c>
      <c r="F1069" s="143">
        <f t="shared" si="141"/>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7"/>
        <v>0</v>
      </c>
      <c r="AC1069" s="499"/>
      <c r="AD1069" s="512">
        <v>9729.33</v>
      </c>
      <c r="AE1069" s="512"/>
      <c r="AF1069" s="512" t="s">
        <v>1574</v>
      </c>
      <c r="AG1069" s="507"/>
      <c r="AH1069" s="507"/>
    </row>
    <row r="1070" spans="1:34" s="362" customFormat="1" ht="31.5">
      <c r="A1070" s="608"/>
      <c r="B1070" s="607"/>
      <c r="C1070" s="325"/>
      <c r="D1070" s="375" t="s">
        <v>821</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t="shared" si="137"/>
        <v>50000</v>
      </c>
      <c r="AC1070" s="501"/>
      <c r="AD1070" s="512">
        <v>50000</v>
      </c>
      <c r="AE1070" s="512"/>
      <c r="AF1070" s="512"/>
      <c r="AG1070" s="507"/>
      <c r="AH1070" s="507"/>
    </row>
    <row r="1071" spans="1:34" s="362" customFormat="1" ht="31.5">
      <c r="A1071" s="608"/>
      <c r="B1071" s="607"/>
      <c r="C1071" s="325"/>
      <c r="D1071" s="375" t="s">
        <v>270</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37"/>
        <v>565802.4</v>
      </c>
      <c r="AC1071" s="501"/>
      <c r="AD1071" s="512">
        <v>570500</v>
      </c>
      <c r="AE1071" s="512"/>
      <c r="AF1071" s="512"/>
      <c r="AG1071" s="507"/>
      <c r="AH1071" s="507"/>
    </row>
    <row r="1072" spans="1:34" s="362" customFormat="1" ht="31.5">
      <c r="A1072" s="608"/>
      <c r="B1072" s="607"/>
      <c r="C1072" s="325"/>
      <c r="D1072" s="375" t="s">
        <v>503</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f>
        <v>73020</v>
      </c>
      <c r="AA1072" s="407">
        <f t="shared" si="137"/>
        <v>737480</v>
      </c>
      <c r="AC1072" s="501"/>
      <c r="AD1072" s="512">
        <v>810500</v>
      </c>
      <c r="AE1072" s="512"/>
      <c r="AF1072" s="512"/>
      <c r="AG1072" s="507"/>
      <c r="AH1072" s="507"/>
    </row>
    <row r="1073" spans="1:34" s="362" customFormat="1" ht="31.5">
      <c r="A1073" s="608"/>
      <c r="B1073" s="607"/>
      <c r="C1073" s="325"/>
      <c r="D1073" s="375" t="s">
        <v>504</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37"/>
        <v>1958528.49</v>
      </c>
      <c r="AC1073" s="501"/>
      <c r="AD1073" s="512">
        <v>2019000</v>
      </c>
      <c r="AE1073" s="512"/>
      <c r="AF1073" s="512" t="s">
        <v>1575</v>
      </c>
      <c r="AG1073" s="507"/>
      <c r="AH1073" s="507"/>
    </row>
    <row r="1074" spans="1:34" s="362" customFormat="1" ht="31.5" hidden="1">
      <c r="A1074" s="608"/>
      <c r="B1074" s="607"/>
      <c r="C1074" s="325"/>
      <c r="D1074" s="375" t="s">
        <v>187</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37"/>
        <v>0</v>
      </c>
      <c r="AC1074" s="501"/>
      <c r="AD1074" s="512">
        <v>90000</v>
      </c>
      <c r="AE1074" s="512"/>
      <c r="AF1074" s="512"/>
      <c r="AG1074" s="507"/>
      <c r="AH1074" s="507"/>
    </row>
    <row r="1075" spans="1:34" s="362" customFormat="1" ht="31.5">
      <c r="A1075" s="608"/>
      <c r="B1075" s="607"/>
      <c r="C1075" s="325"/>
      <c r="D1075" s="375" t="s">
        <v>188</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37"/>
        <v>1400000</v>
      </c>
      <c r="AC1075" s="501"/>
      <c r="AD1075" s="512">
        <v>1400000</v>
      </c>
      <c r="AE1075" s="512"/>
      <c r="AF1075" s="512"/>
      <c r="AG1075" s="507"/>
      <c r="AH1075" s="507"/>
    </row>
    <row r="1076" spans="1:34" s="362" customFormat="1" ht="31.5">
      <c r="A1076" s="608"/>
      <c r="B1076" s="607"/>
      <c r="C1076" s="325"/>
      <c r="D1076" s="375" t="s">
        <v>189</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37"/>
        <v>100000</v>
      </c>
      <c r="AC1076" s="501"/>
      <c r="AD1076" s="512">
        <v>100000</v>
      </c>
      <c r="AE1076" s="512"/>
      <c r="AF1076" s="512"/>
      <c r="AG1076" s="507"/>
      <c r="AH1076" s="507"/>
    </row>
    <row r="1077" spans="1:34" s="362" customFormat="1" ht="63.75">
      <c r="A1077" s="608"/>
      <c r="B1077" s="607"/>
      <c r="C1077" s="325"/>
      <c r="D1077" s="375" t="s">
        <v>190</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37"/>
        <v>391767.2</v>
      </c>
      <c r="AC1077" s="501"/>
      <c r="AD1077" s="512">
        <v>2000000</v>
      </c>
      <c r="AE1077" s="512" t="s">
        <v>681</v>
      </c>
      <c r="AF1077" s="512" t="s">
        <v>1576</v>
      </c>
      <c r="AG1077" s="507" t="s">
        <v>748</v>
      </c>
      <c r="AH1077" s="507" t="s">
        <v>681</v>
      </c>
    </row>
    <row r="1078" spans="1:34" s="362" customFormat="1" ht="15.75">
      <c r="A1078" s="608"/>
      <c r="B1078" s="607"/>
      <c r="C1078" s="325"/>
      <c r="D1078" s="13" t="s">
        <v>31</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37"/>
        <v>200000</v>
      </c>
      <c r="AC1078" s="501"/>
      <c r="AD1078" s="512">
        <v>200000</v>
      </c>
      <c r="AE1078" s="512"/>
      <c r="AF1078" s="512"/>
      <c r="AG1078" s="507"/>
      <c r="AH1078" s="507"/>
    </row>
    <row r="1079" spans="1:34" s="362" customFormat="1" ht="47.25">
      <c r="A1079" s="608"/>
      <c r="B1079" s="607"/>
      <c r="C1079" s="325"/>
      <c r="D1079" s="13" t="s">
        <v>32</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37"/>
        <v>650000</v>
      </c>
      <c r="AC1079" s="501"/>
      <c r="AD1079" s="512">
        <v>650000</v>
      </c>
      <c r="AE1079" s="512"/>
      <c r="AF1079" s="512"/>
      <c r="AG1079" s="507"/>
      <c r="AH1079" s="507"/>
    </row>
    <row r="1080" spans="1:34" s="362" customFormat="1" ht="52.5" customHeight="1">
      <c r="A1080" s="608"/>
      <c r="B1080" s="607"/>
      <c r="C1080" s="325"/>
      <c r="D1080" s="13" t="s">
        <v>585</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37"/>
        <v>3388804.55</v>
      </c>
      <c r="AC1080" s="501"/>
      <c r="AD1080" s="512">
        <v>3700000</v>
      </c>
      <c r="AE1080" s="512">
        <v>20128399</v>
      </c>
      <c r="AF1080" s="512" t="s">
        <v>1582</v>
      </c>
      <c r="AG1080" s="507" t="s">
        <v>1583</v>
      </c>
      <c r="AH1080" s="507"/>
    </row>
    <row r="1081" spans="1:34" s="362" customFormat="1" ht="38.25">
      <c r="A1081" s="608"/>
      <c r="B1081" s="607"/>
      <c r="C1081" s="325"/>
      <c r="D1081" s="13" t="s">
        <v>481</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37"/>
        <v>1601856</v>
      </c>
      <c r="AC1081" s="501"/>
      <c r="AD1081" s="512">
        <v>2000000</v>
      </c>
      <c r="AE1081" s="512">
        <v>12977725</v>
      </c>
      <c r="AF1081" s="512" t="s">
        <v>1584</v>
      </c>
      <c r="AG1081" s="507" t="s">
        <v>1583</v>
      </c>
      <c r="AH1081" s="507"/>
    </row>
    <row r="1082" spans="1:34" s="362" customFormat="1" ht="63.75">
      <c r="A1082" s="608"/>
      <c r="B1082" s="607"/>
      <c r="C1082" s="325"/>
      <c r="D1082" s="13" t="s">
        <v>1657</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37"/>
        <v>200000</v>
      </c>
      <c r="AC1082" s="501"/>
      <c r="AD1082" s="512">
        <v>200000</v>
      </c>
      <c r="AE1082" s="512">
        <v>16026991</v>
      </c>
      <c r="AF1082" s="512" t="s">
        <v>1585</v>
      </c>
      <c r="AG1082" s="507" t="s">
        <v>1583</v>
      </c>
      <c r="AH1082" s="507"/>
    </row>
    <row r="1083" spans="1:34" s="362" customFormat="1" ht="51">
      <c r="A1083" s="608"/>
      <c r="B1083" s="607"/>
      <c r="C1083" s="325"/>
      <c r="D1083" s="13" t="s">
        <v>1658</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37"/>
        <v>200000</v>
      </c>
      <c r="AC1083" s="501"/>
      <c r="AD1083" s="512">
        <v>200000</v>
      </c>
      <c r="AE1083" s="512" t="s">
        <v>681</v>
      </c>
      <c r="AF1083" s="512"/>
      <c r="AG1083" s="507" t="s">
        <v>748</v>
      </c>
      <c r="AH1083" s="507" t="s">
        <v>681</v>
      </c>
    </row>
    <row r="1084" spans="1:34" s="362" customFormat="1" ht="51">
      <c r="A1084" s="608"/>
      <c r="B1084" s="607"/>
      <c r="C1084" s="325"/>
      <c r="D1084" s="13" t="s">
        <v>1022</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37"/>
        <v>228474.17</v>
      </c>
      <c r="AC1084" s="501"/>
      <c r="AD1084" s="512">
        <v>1000000</v>
      </c>
      <c r="AE1084" s="512" t="s">
        <v>681</v>
      </c>
      <c r="AF1084" s="512" t="s">
        <v>1586</v>
      </c>
      <c r="AG1084" s="507" t="s">
        <v>748</v>
      </c>
      <c r="AH1084" s="507" t="s">
        <v>681</v>
      </c>
    </row>
    <row r="1085" spans="1:34" s="362" customFormat="1" ht="127.5">
      <c r="A1085" s="608"/>
      <c r="B1085" s="607"/>
      <c r="C1085" s="325"/>
      <c r="D1085" s="14" t="s">
        <v>1659</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37"/>
        <v>78091.2</v>
      </c>
      <c r="AC1085" s="501"/>
      <c r="AD1085" s="512">
        <v>303000</v>
      </c>
      <c r="AE1085" s="512">
        <v>979985</v>
      </c>
      <c r="AF1085" s="512" t="s">
        <v>2074</v>
      </c>
      <c r="AG1085" s="507" t="s">
        <v>1496</v>
      </c>
      <c r="AH1085" s="507" t="s">
        <v>751</v>
      </c>
    </row>
    <row r="1086" spans="1:34" s="362" customFormat="1" ht="51">
      <c r="A1086" s="608"/>
      <c r="B1086" s="607"/>
      <c r="C1086" s="325"/>
      <c r="D1086" s="14" t="s">
        <v>1660</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37"/>
        <v>2131.2</v>
      </c>
      <c r="AC1086" s="501"/>
      <c r="AD1086" s="512">
        <v>3000</v>
      </c>
      <c r="AE1086" s="512">
        <v>107446</v>
      </c>
      <c r="AF1086" s="512" t="s">
        <v>2075</v>
      </c>
      <c r="AG1086" s="507" t="s">
        <v>2076</v>
      </c>
      <c r="AH1086" s="507" t="s">
        <v>751</v>
      </c>
    </row>
    <row r="1087" spans="1:34" s="362" customFormat="1" ht="51">
      <c r="A1087" s="608"/>
      <c r="B1087" s="607"/>
      <c r="C1087" s="325"/>
      <c r="D1087" s="14" t="s">
        <v>1661</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37"/>
        <v>3000</v>
      </c>
      <c r="AC1087" s="501"/>
      <c r="AD1087" s="512">
        <v>3000</v>
      </c>
      <c r="AE1087" s="512">
        <v>92270</v>
      </c>
      <c r="AF1087" s="512" t="s">
        <v>2077</v>
      </c>
      <c r="AG1087" s="507" t="s">
        <v>2076</v>
      </c>
      <c r="AH1087" s="507" t="s">
        <v>751</v>
      </c>
    </row>
    <row r="1088" spans="1:34" s="362" customFormat="1" ht="51">
      <c r="A1088" s="608"/>
      <c r="B1088" s="607"/>
      <c r="C1088" s="325"/>
      <c r="D1088" s="14" t="s">
        <v>1463</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37"/>
        <v>3000</v>
      </c>
      <c r="AC1088" s="501"/>
      <c r="AD1088" s="512">
        <v>3000</v>
      </c>
      <c r="AE1088" s="512">
        <v>88909</v>
      </c>
      <c r="AF1088" s="512" t="s">
        <v>2078</v>
      </c>
      <c r="AG1088" s="507" t="s">
        <v>2076</v>
      </c>
      <c r="AH1088" s="507" t="s">
        <v>751</v>
      </c>
    </row>
    <row r="1089" spans="1:34" s="362" customFormat="1" ht="51">
      <c r="A1089" s="608"/>
      <c r="B1089" s="607"/>
      <c r="C1089" s="325"/>
      <c r="D1089" s="14" t="s">
        <v>1464</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37"/>
        <v>3000</v>
      </c>
      <c r="AC1089" s="501"/>
      <c r="AD1089" s="512">
        <v>3000</v>
      </c>
      <c r="AE1089" s="512">
        <v>75726</v>
      </c>
      <c r="AF1089" s="512" t="s">
        <v>2079</v>
      </c>
      <c r="AG1089" s="507" t="s">
        <v>2076</v>
      </c>
      <c r="AH1089" s="507" t="s">
        <v>751</v>
      </c>
    </row>
    <row r="1090" spans="1:34" s="362" customFormat="1" ht="31.5" hidden="1">
      <c r="A1090" s="608"/>
      <c r="B1090" s="607"/>
      <c r="C1090" s="325"/>
      <c r="D1090" s="14" t="s">
        <v>484</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37"/>
        <v>0</v>
      </c>
      <c r="AC1090" s="501"/>
      <c r="AD1090" s="512">
        <v>30000</v>
      </c>
      <c r="AE1090" s="512"/>
      <c r="AF1090" s="512"/>
      <c r="AG1090" s="507"/>
      <c r="AH1090" s="507"/>
    </row>
    <row r="1091" spans="1:34" s="362" customFormat="1" ht="51">
      <c r="A1091" s="608"/>
      <c r="B1091" s="607"/>
      <c r="C1091" s="325"/>
      <c r="D1091" s="14" t="s">
        <v>2065</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37"/>
        <v>68074</v>
      </c>
      <c r="AC1091" s="501"/>
      <c r="AD1091" s="512">
        <v>75000</v>
      </c>
      <c r="AE1091" s="512">
        <v>368693</v>
      </c>
      <c r="AF1091" s="512" t="s">
        <v>915</v>
      </c>
      <c r="AG1091" s="507" t="s">
        <v>1496</v>
      </c>
      <c r="AH1091" s="507" t="s">
        <v>751</v>
      </c>
    </row>
    <row r="1092" spans="1:34" s="362" customFormat="1" ht="67.5" customHeight="1">
      <c r="A1092" s="608"/>
      <c r="B1092" s="607"/>
      <c r="C1092" s="325"/>
      <c r="D1092" s="14" t="s">
        <v>2066</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37"/>
        <v>136595</v>
      </c>
      <c r="AC1092" s="501"/>
      <c r="AD1092" s="512">
        <v>70000</v>
      </c>
      <c r="AE1092" s="512">
        <v>244666</v>
      </c>
      <c r="AF1092" s="512" t="s">
        <v>47</v>
      </c>
      <c r="AG1092" s="507" t="s">
        <v>1496</v>
      </c>
      <c r="AH1092" s="507" t="s">
        <v>751</v>
      </c>
    </row>
    <row r="1093" spans="1:34" s="362" customFormat="1" ht="47.25">
      <c r="A1093" s="608"/>
      <c r="B1093" s="607"/>
      <c r="C1093" s="325"/>
      <c r="D1093" s="14" t="s">
        <v>2067</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37"/>
        <v>90000</v>
      </c>
      <c r="AC1093" s="501"/>
      <c r="AD1093" s="512">
        <v>90000</v>
      </c>
      <c r="AE1093" s="512"/>
      <c r="AF1093" s="512"/>
      <c r="AG1093" s="507"/>
      <c r="AH1093" s="507"/>
    </row>
    <row r="1094" spans="1:34" s="362" customFormat="1" ht="51">
      <c r="A1094" s="608"/>
      <c r="B1094" s="607"/>
      <c r="C1094" s="325"/>
      <c r="D1094" s="14" t="s">
        <v>2068</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37"/>
        <v>112982.8</v>
      </c>
      <c r="AC1094" s="501"/>
      <c r="AD1094" s="512">
        <v>225000</v>
      </c>
      <c r="AE1094" s="512">
        <v>1050150</v>
      </c>
      <c r="AF1094" s="512" t="s">
        <v>48</v>
      </c>
      <c r="AG1094" s="507" t="s">
        <v>1496</v>
      </c>
      <c r="AH1094" s="507" t="s">
        <v>751</v>
      </c>
    </row>
    <row r="1095" spans="1:34" s="362" customFormat="1" ht="33.75" customHeight="1">
      <c r="A1095" s="608"/>
      <c r="B1095" s="607"/>
      <c r="C1095" s="325"/>
      <c r="D1095" s="14" t="s">
        <v>2069</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37"/>
        <v>5000</v>
      </c>
      <c r="AC1095" s="501"/>
      <c r="AD1095" s="512">
        <v>75000</v>
      </c>
      <c r="AE1095" s="512"/>
      <c r="AF1095" s="512"/>
      <c r="AG1095" s="507"/>
      <c r="AH1095" s="507"/>
    </row>
    <row r="1096" spans="1:34" s="362" customFormat="1" ht="51">
      <c r="A1096" s="608"/>
      <c r="B1096" s="607"/>
      <c r="C1096" s="325"/>
      <c r="D1096" s="14" t="s">
        <v>2070</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37"/>
        <v>93026</v>
      </c>
      <c r="AC1096" s="501"/>
      <c r="AD1096" s="512">
        <v>100000</v>
      </c>
      <c r="AE1096" s="512" t="s">
        <v>681</v>
      </c>
      <c r="AF1096" s="512" t="s">
        <v>49</v>
      </c>
      <c r="AG1096" s="507" t="s">
        <v>748</v>
      </c>
      <c r="AH1096" s="507" t="s">
        <v>681</v>
      </c>
    </row>
    <row r="1097" spans="1:34" s="362" customFormat="1" ht="31.5" hidden="1">
      <c r="A1097" s="608"/>
      <c r="B1097" s="607"/>
      <c r="C1097" s="325"/>
      <c r="D1097" s="14" t="s">
        <v>1420</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37"/>
        <v>0</v>
      </c>
      <c r="AC1097" s="501"/>
      <c r="AD1097" s="512">
        <v>30000</v>
      </c>
      <c r="AE1097" s="512"/>
      <c r="AF1097" s="512"/>
      <c r="AG1097" s="507"/>
      <c r="AH1097" s="507"/>
    </row>
    <row r="1098" spans="1:34" s="362" customFormat="1" ht="51">
      <c r="A1098" s="608"/>
      <c r="B1098" s="607"/>
      <c r="C1098" s="325"/>
      <c r="D1098" s="375" t="s">
        <v>1421</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37"/>
        <v>102267.2</v>
      </c>
      <c r="AC1098" s="501"/>
      <c r="AD1098" s="512">
        <v>129920</v>
      </c>
      <c r="AE1098" s="512">
        <v>118936</v>
      </c>
      <c r="AF1098" s="512"/>
      <c r="AG1098" s="507" t="s">
        <v>1496</v>
      </c>
      <c r="AH1098" s="507" t="s">
        <v>751</v>
      </c>
    </row>
    <row r="1099" spans="1:34" ht="47.25" hidden="1">
      <c r="A1099" s="32">
        <v>250324</v>
      </c>
      <c r="B1099" s="32" t="s">
        <v>1396</v>
      </c>
      <c r="C1099" s="306"/>
      <c r="D1099" s="14" t="s">
        <v>660</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37"/>
        <v>0</v>
      </c>
      <c r="AC1099" s="499"/>
      <c r="AD1099" s="512"/>
      <c r="AE1099" s="512"/>
      <c r="AF1099" s="512"/>
      <c r="AG1099" s="507"/>
      <c r="AH1099" s="507"/>
    </row>
    <row r="1100" spans="1:34" ht="110.25" hidden="1">
      <c r="A1100" s="34">
        <v>250344</v>
      </c>
      <c r="B1100" s="34" t="s">
        <v>796</v>
      </c>
      <c r="C1100" s="306"/>
      <c r="D1100" s="14" t="s">
        <v>1842</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37"/>
        <v>0</v>
      </c>
      <c r="AC1100" s="499"/>
      <c r="AD1100" s="512"/>
      <c r="AE1100" s="512"/>
      <c r="AF1100" s="512"/>
      <c r="AG1100" s="507"/>
      <c r="AH1100" s="507"/>
    </row>
    <row r="1101" spans="1:34" s="30" customFormat="1" ht="15.75">
      <c r="A1101" s="620">
        <v>250344</v>
      </c>
      <c r="B1101" s="620" t="s">
        <v>988</v>
      </c>
      <c r="C1101" s="289"/>
      <c r="D1101" s="71" t="s">
        <v>1731</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114000</v>
      </c>
      <c r="AA1101" s="407">
        <f t="shared" si="137"/>
        <v>0</v>
      </c>
      <c r="AC1101" s="59"/>
      <c r="AD1101" s="514"/>
      <c r="AE1101" s="514"/>
      <c r="AF1101" s="514"/>
      <c r="AG1101" s="509"/>
      <c r="AH1101" s="509"/>
    </row>
    <row r="1102" spans="1:34" ht="102.75" customHeight="1">
      <c r="A1102" s="625"/>
      <c r="B1102" s="625"/>
      <c r="C1102" s="306"/>
      <c r="D1102" s="14" t="s">
        <v>1553</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v>114000</v>
      </c>
      <c r="AA1102" s="407">
        <f t="shared" si="137"/>
        <v>0</v>
      </c>
      <c r="AC1102" s="499"/>
      <c r="AD1102" s="512"/>
      <c r="AE1102" s="512"/>
      <c r="AF1102" s="512"/>
      <c r="AG1102" s="507"/>
      <c r="AH1102" s="507"/>
    </row>
    <row r="1103" spans="1:62" s="54" customFormat="1" ht="15.75">
      <c r="A1103" s="603">
        <v>250404</v>
      </c>
      <c r="B1103" s="603" t="s">
        <v>2002</v>
      </c>
      <c r="C1103" s="195"/>
      <c r="D1103" s="216" t="s">
        <v>1731</v>
      </c>
      <c r="E1103" s="158"/>
      <c r="F1103" s="159"/>
      <c r="G1103" s="158"/>
      <c r="H1103" s="419"/>
      <c r="I1103" s="139">
        <f>I1104+I1117+I1127+I1131+I1133</f>
        <v>6321088.53</v>
      </c>
      <c r="J1103" s="139">
        <f aca="true" t="shared" si="143" ref="J1103:Z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2342127.01</v>
      </c>
      <c r="AA1103" s="407">
        <f t="shared" si="137"/>
        <v>3978961.52</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08"/>
      <c r="B1104" s="608"/>
      <c r="C1104" s="326"/>
      <c r="D1104" s="327" t="s">
        <v>1466</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1107837.02</v>
      </c>
      <c r="AA1104" s="407">
        <f t="shared" si="137"/>
        <v>2294464.14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08"/>
      <c r="B1105" s="608"/>
      <c r="C1105" s="326"/>
      <c r="D1105" s="544" t="s">
        <v>1597</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37"/>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08"/>
      <c r="B1106" s="608"/>
      <c r="C1106" s="218" t="s">
        <v>1467</v>
      </c>
      <c r="D1106" s="240" t="s">
        <v>1468</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37"/>
        <v>0</v>
      </c>
      <c r="AC1106" s="499"/>
      <c r="AD1106" s="512">
        <v>1320</v>
      </c>
      <c r="AE1106" s="512"/>
      <c r="AF1106" s="512" t="s">
        <v>50</v>
      </c>
      <c r="AG1106" s="507"/>
      <c r="AH1106" s="507"/>
    </row>
    <row r="1107" spans="1:34" ht="31.5">
      <c r="A1107" s="608"/>
      <c r="B1107" s="608"/>
      <c r="C1107" s="218" t="s">
        <v>1469</v>
      </c>
      <c r="D1107" s="354" t="s">
        <v>197</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37"/>
        <v>0</v>
      </c>
      <c r="AC1107" s="499"/>
      <c r="AD1107" s="512">
        <v>2501.12</v>
      </c>
      <c r="AE1107" s="512"/>
      <c r="AF1107" s="512" t="s">
        <v>51</v>
      </c>
      <c r="AG1107" s="507"/>
      <c r="AH1107" s="507"/>
    </row>
    <row r="1108" spans="1:34" ht="31.5">
      <c r="A1108" s="608"/>
      <c r="B1108" s="608"/>
      <c r="C1108" s="218" t="s">
        <v>198</v>
      </c>
      <c r="D1108" s="75" t="s">
        <v>199</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aca="true" t="shared" si="146" ref="AA1108:AA1171">N1108+O1108+P1108+Q1108+R1108+S1108+T1108+U1108+V1108+W1108+X1108+Y1108-Z1108</f>
        <v>0</v>
      </c>
      <c r="AC1108" s="499"/>
      <c r="AD1108" s="512">
        <v>6482.72</v>
      </c>
      <c r="AE1108" s="512"/>
      <c r="AF1108" s="512" t="s">
        <v>52</v>
      </c>
      <c r="AG1108" s="507"/>
      <c r="AH1108" s="507"/>
    </row>
    <row r="1109" spans="1:34" ht="38.25">
      <c r="A1109" s="608"/>
      <c r="B1109" s="608"/>
      <c r="C1109" s="218" t="s">
        <v>200</v>
      </c>
      <c r="D1109" s="75" t="s">
        <v>627</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6"/>
        <v>0</v>
      </c>
      <c r="AC1109" s="499"/>
      <c r="AD1109" s="512">
        <v>239724.84</v>
      </c>
      <c r="AE1109" s="512"/>
      <c r="AF1109" s="512" t="s">
        <v>53</v>
      </c>
      <c r="AG1109" s="507"/>
      <c r="AH1109" s="507"/>
    </row>
    <row r="1110" spans="1:34" ht="114.75">
      <c r="A1110" s="608"/>
      <c r="B1110" s="608"/>
      <c r="C1110" s="218" t="s">
        <v>628</v>
      </c>
      <c r="D1110" s="75" t="s">
        <v>608</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6"/>
        <v>75.96</v>
      </c>
      <c r="AC1110" s="499"/>
      <c r="AD1110" s="512">
        <v>54973.68</v>
      </c>
      <c r="AE1110" s="512"/>
      <c r="AF1110" s="512" t="s">
        <v>54</v>
      </c>
      <c r="AG1110" s="507"/>
      <c r="AH1110" s="507"/>
    </row>
    <row r="1111" spans="1:34" ht="47.25">
      <c r="A1111" s="608"/>
      <c r="B1111" s="608"/>
      <c r="C1111" s="218" t="s">
        <v>609</v>
      </c>
      <c r="D1111" s="75" t="s">
        <v>610</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6"/>
        <v>0</v>
      </c>
      <c r="AC1111" s="499"/>
      <c r="AD1111" s="512">
        <v>60388.8</v>
      </c>
      <c r="AE1111" s="512"/>
      <c r="AF1111" s="512" t="s">
        <v>55</v>
      </c>
      <c r="AG1111" s="507"/>
      <c r="AH1111" s="507"/>
    </row>
    <row r="1112" spans="1:34" s="362" customFormat="1" ht="51">
      <c r="A1112" s="608"/>
      <c r="B1112" s="608"/>
      <c r="C1112" s="218"/>
      <c r="D1112" s="1" t="s">
        <v>1422</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f>56905.2+3182.4</f>
        <v>60087.6</v>
      </c>
      <c r="AA1112" s="407">
        <f t="shared" si="146"/>
        <v>743522.4</v>
      </c>
      <c r="AC1112" s="501"/>
      <c r="AD1112" s="512">
        <v>703610</v>
      </c>
      <c r="AE1112" s="512"/>
      <c r="AF1112" s="512" t="s">
        <v>906</v>
      </c>
      <c r="AG1112" s="507"/>
      <c r="AH1112" s="507"/>
    </row>
    <row r="1113" spans="1:34" s="362" customFormat="1" ht="30.75" customHeight="1">
      <c r="A1113" s="608"/>
      <c r="B1113" s="608"/>
      <c r="C1113" s="218"/>
      <c r="D1113" s="1" t="s">
        <v>1498</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6"/>
        <v>736500</v>
      </c>
      <c r="AC1113" s="501"/>
      <c r="AD1113" s="512">
        <v>624500</v>
      </c>
      <c r="AE1113" s="512">
        <v>735277</v>
      </c>
      <c r="AF1113" s="512"/>
      <c r="AG1113" s="507" t="s">
        <v>1496</v>
      </c>
      <c r="AH1113" s="507" t="s">
        <v>751</v>
      </c>
    </row>
    <row r="1114" spans="1:34" s="362" customFormat="1" ht="217.5" customHeight="1">
      <c r="A1114" s="608"/>
      <c r="B1114" s="608"/>
      <c r="C1114" s="218"/>
      <c r="D1114" s="1" t="s">
        <v>1423</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6"/>
        <v>410444.78</v>
      </c>
      <c r="AC1114" s="501"/>
      <c r="AD1114" s="512">
        <v>524800</v>
      </c>
      <c r="AE1114" s="512">
        <v>1057761</v>
      </c>
      <c r="AF1114" s="512" t="s">
        <v>907</v>
      </c>
      <c r="AG1114" s="507" t="s">
        <v>1496</v>
      </c>
      <c r="AH1114" s="507" t="s">
        <v>751</v>
      </c>
    </row>
    <row r="1115" spans="1:34" s="362" customFormat="1" ht="114.75">
      <c r="A1115" s="608"/>
      <c r="B1115" s="608"/>
      <c r="C1115" s="218"/>
      <c r="D1115" s="1" t="s">
        <v>1510</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6"/>
        <v>101142.4</v>
      </c>
      <c r="AC1115" s="501"/>
      <c r="AD1115" s="512">
        <v>340000</v>
      </c>
      <c r="AE1115" s="512">
        <v>704692</v>
      </c>
      <c r="AF1115" s="512" t="s">
        <v>908</v>
      </c>
      <c r="AG1115" s="507" t="s">
        <v>1496</v>
      </c>
      <c r="AH1115" s="507" t="s">
        <v>751</v>
      </c>
    </row>
    <row r="1116" spans="1:34" s="362" customFormat="1" ht="51">
      <c r="A1116" s="608"/>
      <c r="B1116" s="608"/>
      <c r="C1116" s="218"/>
      <c r="D1116" s="1" t="s">
        <v>1927</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6"/>
        <v>220</v>
      </c>
      <c r="AC1116" s="501"/>
      <c r="AD1116" s="512">
        <v>1000</v>
      </c>
      <c r="AE1116" s="512">
        <v>71114</v>
      </c>
      <c r="AF1116" s="512" t="s">
        <v>909</v>
      </c>
      <c r="AG1116" s="507" t="s">
        <v>1496</v>
      </c>
      <c r="AH1116" s="507" t="s">
        <v>751</v>
      </c>
    </row>
    <row r="1117" spans="1:34" ht="31.5">
      <c r="A1117" s="608"/>
      <c r="B1117" s="608"/>
      <c r="C1117" s="218"/>
      <c r="D1117" s="225" t="s">
        <v>1499</v>
      </c>
      <c r="E1117" s="142"/>
      <c r="F1117" s="143"/>
      <c r="G1117" s="142"/>
      <c r="H1117" s="417"/>
      <c r="I1117" s="169">
        <f>SUM(I1120:I1126)</f>
        <v>2514090</v>
      </c>
      <c r="J1117" s="169">
        <f aca="true" t="shared" si="147" ref="J1117:Z1117">SUM(J1118:J1126)</f>
        <v>0</v>
      </c>
      <c r="K1117" s="169">
        <f t="shared" si="147"/>
        <v>0</v>
      </c>
      <c r="L1117" s="169">
        <f t="shared" si="147"/>
        <v>2514090</v>
      </c>
      <c r="M1117" s="169">
        <f t="shared" si="147"/>
        <v>0</v>
      </c>
      <c r="N1117" s="169">
        <f t="shared" si="147"/>
        <v>0</v>
      </c>
      <c r="O1117" s="169">
        <f t="shared" si="147"/>
        <v>334226.88</v>
      </c>
      <c r="P1117" s="169">
        <f t="shared" si="147"/>
        <v>0</v>
      </c>
      <c r="Q1117" s="169">
        <f t="shared" si="147"/>
        <v>779863.12</v>
      </c>
      <c r="R1117" s="169">
        <f t="shared" si="147"/>
        <v>0</v>
      </c>
      <c r="S1117" s="169">
        <f t="shared" si="147"/>
        <v>0</v>
      </c>
      <c r="T1117" s="169">
        <f t="shared" si="147"/>
        <v>0</v>
      </c>
      <c r="U1117" s="169">
        <f>SUM(U1118:U1126)</f>
        <v>700000</v>
      </c>
      <c r="V1117" s="169">
        <f>SUM(V1118:V1126)</f>
        <v>700000</v>
      </c>
      <c r="W1117" s="169">
        <f t="shared" si="147"/>
        <v>0</v>
      </c>
      <c r="X1117" s="169">
        <f t="shared" si="147"/>
        <v>0</v>
      </c>
      <c r="Y1117" s="169">
        <f t="shared" si="147"/>
        <v>0</v>
      </c>
      <c r="Z1117" s="169">
        <f t="shared" si="147"/>
        <v>1114089.6</v>
      </c>
      <c r="AA1117" s="407">
        <f t="shared" si="146"/>
        <v>1400000.4</v>
      </c>
      <c r="AC1117" s="499"/>
      <c r="AD1117" s="512"/>
      <c r="AE1117" s="512"/>
      <c r="AF1117" s="512"/>
      <c r="AG1117" s="507"/>
      <c r="AH1117" s="507"/>
    </row>
    <row r="1118" spans="1:34" ht="15.75" hidden="1">
      <c r="A1118" s="608"/>
      <c r="B1118" s="608"/>
      <c r="C1118" s="218" t="s">
        <v>1500</v>
      </c>
      <c r="D1118" s="217" t="s">
        <v>1501</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6"/>
        <v>0</v>
      </c>
      <c r="AC1118" s="499"/>
      <c r="AD1118" s="512"/>
      <c r="AE1118" s="512"/>
      <c r="AF1118" s="512"/>
      <c r="AG1118" s="507"/>
      <c r="AH1118" s="507"/>
    </row>
    <row r="1119" spans="1:34" ht="31.5" hidden="1">
      <c r="A1119" s="608"/>
      <c r="B1119" s="608"/>
      <c r="C1119" s="218"/>
      <c r="D1119" s="217" t="s">
        <v>1502</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6"/>
        <v>0</v>
      </c>
      <c r="AC1119" s="499"/>
      <c r="AD1119" s="512"/>
      <c r="AE1119" s="512"/>
      <c r="AF1119" s="512"/>
      <c r="AG1119" s="507"/>
      <c r="AH1119" s="507"/>
    </row>
    <row r="1120" spans="1:34" ht="31.5">
      <c r="A1120" s="608"/>
      <c r="B1120" s="608"/>
      <c r="C1120" s="218" t="s">
        <v>1503</v>
      </c>
      <c r="D1120" s="240" t="s">
        <v>1504</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6"/>
        <v>0</v>
      </c>
      <c r="AC1120" s="499"/>
      <c r="AD1120" s="512">
        <v>334226.88</v>
      </c>
      <c r="AE1120" s="512"/>
      <c r="AF1120" s="512" t="s">
        <v>910</v>
      </c>
      <c r="AG1120" s="507"/>
      <c r="AH1120" s="507"/>
    </row>
    <row r="1121" spans="1:34" ht="31.5" hidden="1">
      <c r="A1121" s="608"/>
      <c r="B1121" s="608"/>
      <c r="C1121" s="218" t="s">
        <v>1505</v>
      </c>
      <c r="D1121" s="240" t="s">
        <v>1506</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6"/>
        <v>0</v>
      </c>
      <c r="AC1121" s="499"/>
      <c r="AD1121" s="512"/>
      <c r="AE1121" s="512"/>
      <c r="AF1121" s="512"/>
      <c r="AG1121" s="507"/>
      <c r="AH1121" s="507"/>
    </row>
    <row r="1122" spans="1:34" ht="47.25" hidden="1">
      <c r="A1122" s="608"/>
      <c r="B1122" s="608"/>
      <c r="C1122" s="218" t="s">
        <v>2011</v>
      </c>
      <c r="D1122" s="240" t="s">
        <v>530</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6"/>
        <v>0</v>
      </c>
      <c r="AC1122" s="499"/>
      <c r="AD1122" s="512"/>
      <c r="AE1122" s="512"/>
      <c r="AF1122" s="512"/>
      <c r="AG1122" s="507"/>
      <c r="AH1122" s="507"/>
    </row>
    <row r="1123" spans="1:34" ht="31.5" hidden="1">
      <c r="A1123" s="608"/>
      <c r="B1123" s="608"/>
      <c r="C1123" s="218" t="s">
        <v>1831</v>
      </c>
      <c r="D1123" s="240" t="s">
        <v>1160</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6"/>
        <v>0</v>
      </c>
      <c r="AC1123" s="499"/>
      <c r="AD1123" s="512"/>
      <c r="AE1123" s="512"/>
      <c r="AF1123" s="512"/>
      <c r="AG1123" s="507"/>
      <c r="AH1123" s="507"/>
    </row>
    <row r="1124" spans="1:34" ht="15.75" hidden="1">
      <c r="A1124" s="608"/>
      <c r="B1124" s="608"/>
      <c r="C1124" s="218" t="s">
        <v>1161</v>
      </c>
      <c r="D1124" s="240" t="s">
        <v>341</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6"/>
        <v>0</v>
      </c>
      <c r="AC1124" s="499"/>
      <c r="AD1124" s="512"/>
      <c r="AE1124" s="512"/>
      <c r="AF1124" s="512"/>
      <c r="AG1124" s="507"/>
      <c r="AH1124" s="507"/>
    </row>
    <row r="1125" spans="1:34" ht="15.75">
      <c r="A1125" s="608"/>
      <c r="B1125" s="608"/>
      <c r="C1125" s="218"/>
      <c r="D1125" s="75" t="s">
        <v>221</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v>779862.72</v>
      </c>
      <c r="AA1125" s="407">
        <f t="shared" si="146"/>
        <v>0.4</v>
      </c>
      <c r="AC1125" s="499"/>
      <c r="AD1125" s="512">
        <v>779863.12</v>
      </c>
      <c r="AE1125" s="512"/>
      <c r="AF1125" s="512"/>
      <c r="AG1125" s="507"/>
      <c r="AH1125" s="507"/>
    </row>
    <row r="1126" spans="1:34" ht="15.75">
      <c r="A1126" s="608"/>
      <c r="B1126" s="608"/>
      <c r="C1126" s="218"/>
      <c r="D1126" s="75" t="s">
        <v>222</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6"/>
        <v>1400000</v>
      </c>
      <c r="AC1126" s="499"/>
      <c r="AD1126" s="512">
        <v>1400000</v>
      </c>
      <c r="AE1126" s="512"/>
      <c r="AF1126" s="512"/>
      <c r="AG1126" s="507"/>
      <c r="AH1126" s="507"/>
    </row>
    <row r="1127" spans="1:34" s="30" customFormat="1" ht="31.5">
      <c r="A1127" s="608"/>
      <c r="B1127" s="608"/>
      <c r="C1127" s="571"/>
      <c r="D1127" s="225" t="s">
        <v>847</v>
      </c>
      <c r="E1127" s="331"/>
      <c r="F1127" s="332"/>
      <c r="G1127" s="331"/>
      <c r="H1127" s="417"/>
      <c r="I1127" s="322">
        <f aca="true" t="shared" si="148" ref="I1127:Z1127">SUM(I1128:I1130)</f>
        <v>384697.37</v>
      </c>
      <c r="J1127" s="322">
        <f t="shared" si="148"/>
        <v>0</v>
      </c>
      <c r="K1127" s="322">
        <f t="shared" si="148"/>
        <v>0</v>
      </c>
      <c r="L1127" s="322">
        <f t="shared" si="148"/>
        <v>384697.37</v>
      </c>
      <c r="M1127" s="322">
        <f t="shared" si="148"/>
        <v>0</v>
      </c>
      <c r="N1127" s="322">
        <f t="shared" si="148"/>
        <v>0</v>
      </c>
      <c r="O1127" s="322">
        <f t="shared" si="148"/>
        <v>4697.37</v>
      </c>
      <c r="P1127" s="322">
        <f t="shared" si="148"/>
        <v>0</v>
      </c>
      <c r="Q1127" s="322">
        <f t="shared" si="148"/>
        <v>0</v>
      </c>
      <c r="R1127" s="322">
        <f t="shared" si="148"/>
        <v>100000</v>
      </c>
      <c r="S1127" s="322">
        <f t="shared" si="148"/>
        <v>40000</v>
      </c>
      <c r="T1127" s="322">
        <f t="shared" si="148"/>
        <v>40000</v>
      </c>
      <c r="U1127" s="322">
        <f t="shared" si="148"/>
        <v>40000</v>
      </c>
      <c r="V1127" s="322">
        <f t="shared" si="148"/>
        <v>40000</v>
      </c>
      <c r="W1127" s="322">
        <f t="shared" si="148"/>
        <v>40000</v>
      </c>
      <c r="X1127" s="322">
        <f t="shared" si="148"/>
        <v>40000</v>
      </c>
      <c r="Y1127" s="322">
        <f t="shared" si="148"/>
        <v>40000</v>
      </c>
      <c r="Z1127" s="322">
        <f t="shared" si="148"/>
        <v>120200.39</v>
      </c>
      <c r="AA1127" s="407">
        <f t="shared" si="146"/>
        <v>264496.98</v>
      </c>
      <c r="AC1127" s="59"/>
      <c r="AD1127" s="514"/>
      <c r="AE1127" s="514"/>
      <c r="AF1127" s="514"/>
      <c r="AG1127" s="509"/>
      <c r="AH1127" s="509"/>
    </row>
    <row r="1128" spans="1:34" ht="63">
      <c r="A1128" s="608"/>
      <c r="B1128" s="608"/>
      <c r="C1128" s="572"/>
      <c r="D1128" s="353" t="s">
        <v>1386</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6"/>
        <v>0</v>
      </c>
      <c r="AC1128" s="499"/>
      <c r="AD1128" s="512">
        <v>4697.37</v>
      </c>
      <c r="AE1128" s="512"/>
      <c r="AF1128" s="512" t="s">
        <v>911</v>
      </c>
      <c r="AG1128" s="507"/>
      <c r="AH1128" s="507"/>
    </row>
    <row r="1129" spans="1:34" ht="242.25">
      <c r="A1129" s="608"/>
      <c r="B1129" s="608"/>
      <c r="C1129" s="573"/>
      <c r="D1129" s="375" t="s">
        <v>1928</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6"/>
        <v>68182.21</v>
      </c>
      <c r="AC1129" s="499"/>
      <c r="AD1129" s="512">
        <v>80000</v>
      </c>
      <c r="AE1129" s="512"/>
      <c r="AF1129" s="512" t="s">
        <v>1252</v>
      </c>
      <c r="AG1129" s="507"/>
      <c r="AH1129" s="507"/>
    </row>
    <row r="1130" spans="1:34" ht="140.25">
      <c r="A1130" s="608"/>
      <c r="B1130" s="608"/>
      <c r="C1130" s="333" t="s">
        <v>1617</v>
      </c>
      <c r="D1130" s="375" t="s">
        <v>1929</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6"/>
        <v>196314.77</v>
      </c>
      <c r="AC1130" s="499"/>
      <c r="AD1130" s="512">
        <v>300000</v>
      </c>
      <c r="AE1130" s="512"/>
      <c r="AF1130" s="512" t="s">
        <v>1253</v>
      </c>
      <c r="AG1130" s="507"/>
      <c r="AH1130" s="507"/>
    </row>
    <row r="1131" spans="1:34" s="30" customFormat="1" ht="31.5">
      <c r="A1131" s="608"/>
      <c r="B1131" s="608"/>
      <c r="C1131" s="306"/>
      <c r="D1131" s="225" t="s">
        <v>1949</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9" ref="N1131:Z1131">SUM(N1132:N1132)</f>
        <v>0</v>
      </c>
      <c r="O1131" s="322">
        <f t="shared" si="149"/>
        <v>0</v>
      </c>
      <c r="P1131" s="322">
        <f t="shared" si="149"/>
        <v>0</v>
      </c>
      <c r="Q1131" s="322">
        <f t="shared" si="149"/>
        <v>0</v>
      </c>
      <c r="R1131" s="322">
        <f t="shared" si="149"/>
        <v>0</v>
      </c>
      <c r="S1131" s="322">
        <f t="shared" si="149"/>
        <v>0</v>
      </c>
      <c r="T1131" s="322">
        <f t="shared" si="149"/>
        <v>0</v>
      </c>
      <c r="U1131" s="322">
        <f t="shared" si="149"/>
        <v>0</v>
      </c>
      <c r="V1131" s="322">
        <f t="shared" si="149"/>
        <v>20000</v>
      </c>
      <c r="W1131" s="322">
        <f t="shared" si="149"/>
        <v>0</v>
      </c>
      <c r="X1131" s="322">
        <f t="shared" si="149"/>
        <v>0</v>
      </c>
      <c r="Y1131" s="322">
        <f t="shared" si="149"/>
        <v>0</v>
      </c>
      <c r="Z1131" s="322">
        <f t="shared" si="149"/>
        <v>0</v>
      </c>
      <c r="AA1131" s="407">
        <f t="shared" si="146"/>
        <v>20000</v>
      </c>
      <c r="AC1131" s="59"/>
      <c r="AD1131" s="514"/>
      <c r="AE1131" s="514"/>
      <c r="AF1131" s="514"/>
      <c r="AG1131" s="509"/>
      <c r="AH1131" s="509"/>
    </row>
    <row r="1132" spans="1:34" s="30" customFormat="1" ht="56.25" customHeight="1">
      <c r="A1132" s="608"/>
      <c r="B1132" s="608"/>
      <c r="C1132" s="306" t="s">
        <v>1950</v>
      </c>
      <c r="D1132" s="217" t="s">
        <v>1930</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6"/>
        <v>20000</v>
      </c>
      <c r="AC1132" s="59"/>
      <c r="AD1132" s="514">
        <v>20000</v>
      </c>
      <c r="AE1132" s="514"/>
      <c r="AF1132" s="514" t="s">
        <v>1616</v>
      </c>
      <c r="AG1132" s="509"/>
      <c r="AH1132" s="509"/>
    </row>
    <row r="1133" spans="1:34" s="30" customFormat="1" ht="15.75" hidden="1">
      <c r="A1133" s="305"/>
      <c r="B1133" s="305"/>
      <c r="C1133" s="289"/>
      <c r="D1133" s="225" t="s">
        <v>1729</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6"/>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62" ht="15.75" customHeight="1">
      <c r="A1135" s="233" t="s">
        <v>725</v>
      </c>
      <c r="B1135" s="584" t="s">
        <v>1090</v>
      </c>
      <c r="C1135" s="584"/>
      <c r="D1135" s="584"/>
      <c r="E1135" s="193"/>
      <c r="F1135" s="194"/>
      <c r="G1135" s="193"/>
      <c r="H1135" s="425"/>
      <c r="I1135" s="132">
        <f aca="true" t="shared" si="150" ref="I1135:Z1135">I1136+I1139+I1142</f>
        <v>6714000</v>
      </c>
      <c r="J1135" s="132">
        <f t="shared" si="150"/>
        <v>0</v>
      </c>
      <c r="K1135" s="132">
        <f t="shared" si="150"/>
        <v>0</v>
      </c>
      <c r="L1135" s="132">
        <f t="shared" si="150"/>
        <v>6200000</v>
      </c>
      <c r="M1135" s="132">
        <f t="shared" si="150"/>
        <v>0</v>
      </c>
      <c r="N1135" s="132">
        <f t="shared" si="150"/>
        <v>0</v>
      </c>
      <c r="O1135" s="132">
        <f t="shared" si="150"/>
        <v>0</v>
      </c>
      <c r="P1135" s="132">
        <f t="shared" si="150"/>
        <v>0</v>
      </c>
      <c r="Q1135" s="132">
        <f t="shared" si="150"/>
        <v>5000000</v>
      </c>
      <c r="R1135" s="132">
        <f t="shared" si="150"/>
        <v>500000</v>
      </c>
      <c r="S1135" s="132">
        <f t="shared" si="150"/>
        <v>700000</v>
      </c>
      <c r="T1135" s="132">
        <f t="shared" si="150"/>
        <v>0</v>
      </c>
      <c r="U1135" s="132">
        <f t="shared" si="150"/>
        <v>1117807</v>
      </c>
      <c r="V1135" s="132">
        <f t="shared" si="150"/>
        <v>-603807</v>
      </c>
      <c r="W1135" s="132">
        <f t="shared" si="150"/>
        <v>0</v>
      </c>
      <c r="X1135" s="132">
        <f t="shared" si="150"/>
        <v>0</v>
      </c>
      <c r="Y1135" s="132">
        <f t="shared" si="150"/>
        <v>0</v>
      </c>
      <c r="Z1135" s="132">
        <f t="shared" si="150"/>
        <v>6514000</v>
      </c>
      <c r="AA1135" s="407">
        <f t="shared" si="146"/>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587" t="s">
        <v>205</v>
      </c>
      <c r="B1136" s="605" t="s">
        <v>1396</v>
      </c>
      <c r="C1136" s="337"/>
      <c r="D1136" s="136" t="s">
        <v>1731</v>
      </c>
      <c r="E1136" s="158"/>
      <c r="F1136" s="159"/>
      <c r="G1136" s="158"/>
      <c r="H1136" s="419"/>
      <c r="I1136" s="139">
        <f>SUM(I1137:I1138)+I1141+I1140</f>
        <v>6514000</v>
      </c>
      <c r="J1136" s="139">
        <f aca="true" t="shared" si="151" ref="J1136:Z1136">SUM(J1137:J1138)+J1141+J1140</f>
        <v>0</v>
      </c>
      <c r="K1136" s="139">
        <f t="shared" si="151"/>
        <v>0</v>
      </c>
      <c r="L1136" s="139">
        <f t="shared" si="151"/>
        <v>6000000</v>
      </c>
      <c r="M1136" s="139">
        <f t="shared" si="151"/>
        <v>0</v>
      </c>
      <c r="N1136" s="139">
        <f t="shared" si="151"/>
        <v>0</v>
      </c>
      <c r="O1136" s="139">
        <f t="shared" si="151"/>
        <v>0</v>
      </c>
      <c r="P1136" s="139">
        <f t="shared" si="151"/>
        <v>0</v>
      </c>
      <c r="Q1136" s="139">
        <f t="shared" si="151"/>
        <v>5000000</v>
      </c>
      <c r="R1136" s="139">
        <f t="shared" si="151"/>
        <v>500000</v>
      </c>
      <c r="S1136" s="139">
        <f t="shared" si="151"/>
        <v>500000</v>
      </c>
      <c r="T1136" s="139">
        <f t="shared" si="151"/>
        <v>0</v>
      </c>
      <c r="U1136" s="139">
        <f t="shared" si="151"/>
        <v>1117807</v>
      </c>
      <c r="V1136" s="139">
        <f t="shared" si="151"/>
        <v>-717807</v>
      </c>
      <c r="W1136" s="139">
        <f t="shared" si="151"/>
        <v>0</v>
      </c>
      <c r="X1136" s="139">
        <f t="shared" si="151"/>
        <v>114000</v>
      </c>
      <c r="Y1136" s="139">
        <f t="shared" si="151"/>
        <v>0</v>
      </c>
      <c r="Z1136" s="139">
        <f t="shared" si="151"/>
        <v>6514000</v>
      </c>
      <c r="AA1136" s="407">
        <f t="shared" si="146"/>
        <v>0</v>
      </c>
      <c r="AC1136" s="499"/>
      <c r="AD1136" s="512"/>
      <c r="AE1136" s="512"/>
      <c r="AF1136" s="512"/>
      <c r="AG1136" s="507"/>
      <c r="AH1136" s="507"/>
    </row>
    <row r="1137" spans="1:34" s="40" customFormat="1" ht="31.5">
      <c r="A1137" s="588"/>
      <c r="B1137" s="607"/>
      <c r="C1137" s="338"/>
      <c r="D1137" s="141" t="s">
        <v>279</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t="shared" si="146"/>
        <v>0</v>
      </c>
      <c r="AC1137" s="498"/>
      <c r="AD1137" s="512"/>
      <c r="AE1137" s="512"/>
      <c r="AF1137" s="512"/>
      <c r="AG1137" s="507"/>
      <c r="AH1137" s="507"/>
    </row>
    <row r="1138" spans="1:34" ht="49.5" customHeight="1">
      <c r="A1138" s="570"/>
      <c r="B1138" s="606"/>
      <c r="C1138" s="337"/>
      <c r="D1138" s="141" t="s">
        <v>946</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46"/>
        <v>0</v>
      </c>
      <c r="AC1138" s="499"/>
      <c r="AD1138" s="512"/>
      <c r="AE1138" s="512"/>
      <c r="AF1138" s="512"/>
      <c r="AG1138" s="507"/>
      <c r="AH1138" s="507"/>
    </row>
    <row r="1139" spans="1:34" s="30" customFormat="1" ht="110.25" customHeight="1">
      <c r="A1139" s="587" t="s">
        <v>899</v>
      </c>
      <c r="B1139" s="605" t="s">
        <v>2001</v>
      </c>
      <c r="C1139" s="337"/>
      <c r="D1139" s="141" t="s">
        <v>1407</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46"/>
        <v>200000</v>
      </c>
      <c r="AC1139" s="59"/>
      <c r="AD1139" s="514"/>
      <c r="AE1139" s="514"/>
      <c r="AF1139" s="514"/>
      <c r="AG1139" s="509"/>
      <c r="AH1139" s="509"/>
    </row>
    <row r="1140" spans="1:34" s="30" customFormat="1" ht="110.25" customHeight="1">
      <c r="A1140" s="588"/>
      <c r="B1140" s="607"/>
      <c r="C1140" s="337"/>
      <c r="D1140" s="141" t="s">
        <v>989</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46"/>
        <v>0</v>
      </c>
      <c r="AC1140" s="59"/>
      <c r="AD1140" s="514"/>
      <c r="AE1140" s="514"/>
      <c r="AF1140" s="514"/>
      <c r="AG1140" s="509"/>
      <c r="AH1140" s="509"/>
    </row>
    <row r="1141" spans="1:34" s="30" customFormat="1" ht="15.75" hidden="1">
      <c r="A1141" s="570"/>
      <c r="B1141" s="606"/>
      <c r="C1141" s="337"/>
      <c r="D1141" s="141" t="s">
        <v>383</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46"/>
        <v>0</v>
      </c>
      <c r="AC1141" s="59"/>
      <c r="AD1141" s="514"/>
      <c r="AE1141" s="514"/>
      <c r="AF1141" s="514"/>
      <c r="AG1141" s="509"/>
      <c r="AH1141" s="509"/>
    </row>
    <row r="1142" spans="1:34" s="30" customFormat="1" ht="15.75" hidden="1">
      <c r="A1142" s="587" t="s">
        <v>1724</v>
      </c>
      <c r="B1142" s="605" t="s">
        <v>2002</v>
      </c>
      <c r="C1142" s="337"/>
      <c r="D1142" s="136" t="s">
        <v>1731</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46"/>
        <v>0</v>
      </c>
      <c r="AC1142" s="59"/>
      <c r="AD1142" s="514"/>
      <c r="AE1142" s="514"/>
      <c r="AF1142" s="514"/>
      <c r="AG1142" s="509"/>
      <c r="AH1142" s="509"/>
    </row>
    <row r="1143" spans="1:34" s="30" customFormat="1" ht="15.75" hidden="1">
      <c r="A1143" s="570"/>
      <c r="B1143" s="606"/>
      <c r="C1143" s="337"/>
      <c r="D1143" s="196" t="s">
        <v>383</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46"/>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46"/>
        <v>0</v>
      </c>
      <c r="AC1144" s="499"/>
      <c r="AD1144" s="512"/>
      <c r="AE1144" s="507"/>
      <c r="AF1144" s="507"/>
      <c r="AG1144" s="507"/>
      <c r="AH1144" s="507"/>
    </row>
    <row r="1145" spans="1:34" ht="15.75">
      <c r="A1145" s="297">
        <v>73</v>
      </c>
      <c r="B1145" s="584" t="s">
        <v>1691</v>
      </c>
      <c r="C1145" s="584"/>
      <c r="D1145" s="58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46"/>
        <v>3712371</v>
      </c>
      <c r="AC1145" s="499"/>
      <c r="AD1145" s="512"/>
      <c r="AE1145" s="507"/>
      <c r="AF1145" s="507"/>
      <c r="AG1145" s="507"/>
      <c r="AH1145" s="507"/>
    </row>
    <row r="1146" spans="1:34" ht="19.5" customHeight="1" hidden="1">
      <c r="A1146" s="581" t="s">
        <v>2027</v>
      </c>
      <c r="B1146" s="605" t="s">
        <v>1733</v>
      </c>
      <c r="C1146" s="195"/>
      <c r="D1146" s="136" t="s">
        <v>1731</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46"/>
        <v>0</v>
      </c>
      <c r="AC1146" s="499"/>
      <c r="AD1146" s="512"/>
      <c r="AE1146" s="507"/>
      <c r="AF1146" s="507"/>
      <c r="AG1146" s="507"/>
      <c r="AH1146" s="507"/>
    </row>
    <row r="1147" spans="1:34" ht="15.75" hidden="1">
      <c r="A1147" s="582"/>
      <c r="B1147" s="607"/>
      <c r="C1147" s="135" t="s">
        <v>1692</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46"/>
        <v>0</v>
      </c>
      <c r="AC1147" s="499"/>
      <c r="AD1147" s="512"/>
      <c r="AE1147" s="507"/>
      <c r="AF1147" s="507"/>
      <c r="AG1147" s="507"/>
      <c r="AH1147" s="507"/>
    </row>
    <row r="1148" spans="1:34" ht="15.75" hidden="1">
      <c r="A1148" s="582"/>
      <c r="B1148" s="607"/>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46"/>
        <v>0</v>
      </c>
      <c r="AC1148" s="499"/>
      <c r="AD1148" s="512"/>
      <c r="AE1148" s="507"/>
      <c r="AF1148" s="507"/>
      <c r="AG1148" s="507"/>
      <c r="AH1148" s="507"/>
    </row>
    <row r="1149" spans="1:34" ht="15.75" hidden="1">
      <c r="A1149" s="582"/>
      <c r="B1149" s="607"/>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46"/>
        <v>0</v>
      </c>
      <c r="AC1149" s="499"/>
      <c r="AD1149" s="512"/>
      <c r="AE1149" s="507"/>
      <c r="AF1149" s="507"/>
      <c r="AG1149" s="507"/>
      <c r="AH1149" s="507"/>
    </row>
    <row r="1150" spans="1:34" ht="15.75" hidden="1">
      <c r="A1150" s="582"/>
      <c r="B1150" s="607"/>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46"/>
        <v>0</v>
      </c>
      <c r="AC1150" s="499"/>
      <c r="AD1150" s="512"/>
      <c r="AE1150" s="507"/>
      <c r="AF1150" s="507"/>
      <c r="AG1150" s="507"/>
      <c r="AH1150" s="507"/>
    </row>
    <row r="1151" spans="1:34" ht="15.75" hidden="1">
      <c r="A1151" s="582"/>
      <c r="B1151" s="607"/>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46"/>
        <v>0</v>
      </c>
      <c r="AC1151" s="499"/>
      <c r="AD1151" s="512"/>
      <c r="AE1151" s="507"/>
      <c r="AF1151" s="507"/>
      <c r="AG1151" s="507"/>
      <c r="AH1151" s="507"/>
    </row>
    <row r="1152" spans="1:34" ht="15.75" hidden="1">
      <c r="A1152" s="582"/>
      <c r="B1152" s="607"/>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46"/>
        <v>0</v>
      </c>
      <c r="AC1152" s="499"/>
      <c r="AD1152" s="512"/>
      <c r="AE1152" s="507"/>
      <c r="AF1152" s="507"/>
      <c r="AG1152" s="507"/>
      <c r="AH1152" s="507"/>
    </row>
    <row r="1153" spans="1:34" ht="15.75" hidden="1">
      <c r="A1153" s="582"/>
      <c r="B1153" s="607"/>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46"/>
        <v>0</v>
      </c>
      <c r="AC1153" s="499"/>
      <c r="AD1153" s="512"/>
      <c r="AE1153" s="507"/>
      <c r="AF1153" s="507"/>
      <c r="AG1153" s="507"/>
      <c r="AH1153" s="507"/>
    </row>
    <row r="1154" spans="1:34" ht="15.75" hidden="1">
      <c r="A1154" s="582"/>
      <c r="B1154" s="607"/>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46"/>
        <v>0</v>
      </c>
      <c r="AC1154" s="499"/>
      <c r="AD1154" s="512"/>
      <c r="AE1154" s="507"/>
      <c r="AF1154" s="507"/>
      <c r="AG1154" s="507"/>
      <c r="AH1154" s="507"/>
    </row>
    <row r="1155" spans="1:34" ht="15.75" hidden="1">
      <c r="A1155" s="582"/>
      <c r="B1155" s="607"/>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46"/>
        <v>0</v>
      </c>
      <c r="AC1155" s="499"/>
      <c r="AD1155" s="512"/>
      <c r="AE1155" s="507"/>
      <c r="AF1155" s="507"/>
      <c r="AG1155" s="507"/>
      <c r="AH1155" s="507"/>
    </row>
    <row r="1156" spans="1:34" ht="15.75" hidden="1">
      <c r="A1156" s="582"/>
      <c r="B1156" s="607"/>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hidden="1">
      <c r="A1157" s="582"/>
      <c r="B1157" s="607"/>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46"/>
        <v>0</v>
      </c>
      <c r="AC1157" s="499"/>
      <c r="AD1157" s="512"/>
      <c r="AE1157" s="507"/>
      <c r="AF1157" s="507"/>
      <c r="AG1157" s="507"/>
      <c r="AH1157" s="507"/>
    </row>
    <row r="1158" spans="1:34" ht="15.75" hidden="1">
      <c r="A1158" s="582"/>
      <c r="B1158" s="607"/>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2"/>
      <c r="B1159" s="607"/>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2"/>
      <c r="B1160" s="607"/>
      <c r="C1160" s="135" t="s">
        <v>856</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3"/>
      <c r="B1161" s="606"/>
      <c r="C1161" s="135" t="s">
        <v>283</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5.75">
      <c r="A1162" s="603">
        <v>150118</v>
      </c>
      <c r="B1162" s="605" t="s">
        <v>898</v>
      </c>
      <c r="C1162" s="195"/>
      <c r="D1162" s="136" t="s">
        <v>1731</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46"/>
        <v>3060000</v>
      </c>
      <c r="AC1162" s="59"/>
      <c r="AD1162" s="514"/>
      <c r="AE1162" s="509"/>
      <c r="AF1162" s="509"/>
      <c r="AG1162" s="509"/>
      <c r="AH1162" s="509"/>
    </row>
    <row r="1163" spans="1:34" s="369" customFormat="1" ht="51">
      <c r="A1163" s="608"/>
      <c r="B1163" s="607"/>
      <c r="C1163" s="135"/>
      <c r="D1163" s="13" t="s">
        <v>999</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46"/>
        <v>330000</v>
      </c>
      <c r="AC1163" s="503"/>
      <c r="AD1163" s="512">
        <v>330000</v>
      </c>
      <c r="AE1163" s="507">
        <v>330000</v>
      </c>
      <c r="AF1163" s="507"/>
      <c r="AG1163" s="507"/>
      <c r="AH1163" s="507" t="s">
        <v>1065</v>
      </c>
    </row>
    <row r="1164" spans="1:34" s="369" customFormat="1" ht="51">
      <c r="A1164" s="608"/>
      <c r="B1164" s="607"/>
      <c r="C1164" s="135"/>
      <c r="D1164" s="14" t="s">
        <v>19</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46"/>
        <v>2730000</v>
      </c>
      <c r="AC1164" s="503"/>
      <c r="AD1164" s="512">
        <v>2730000</v>
      </c>
      <c r="AE1164" s="507">
        <v>2730000</v>
      </c>
      <c r="AF1164" s="507"/>
      <c r="AG1164" s="507"/>
      <c r="AH1164" s="507" t="s">
        <v>1065</v>
      </c>
    </row>
    <row r="1165" spans="1:34" s="30" customFormat="1" ht="15.75" customHeight="1" hidden="1">
      <c r="A1165" s="581" t="s">
        <v>1089</v>
      </c>
      <c r="B1165" s="605" t="s">
        <v>710</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46"/>
        <v>0</v>
      </c>
      <c r="AC1165" s="59"/>
      <c r="AD1165" s="514"/>
      <c r="AE1165" s="509"/>
      <c r="AF1165" s="509"/>
      <c r="AG1165" s="509"/>
      <c r="AH1165" s="509"/>
    </row>
    <row r="1166" spans="1:34" s="30" customFormat="1" ht="31.5" hidden="1">
      <c r="A1166" s="582"/>
      <c r="B1166" s="607"/>
      <c r="C1166" s="135" t="s">
        <v>1307</v>
      </c>
      <c r="D1166" s="225" t="s">
        <v>1308</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46"/>
        <v>0</v>
      </c>
      <c r="AC1166" s="59"/>
      <c r="AD1166" s="514"/>
      <c r="AE1166" s="509"/>
      <c r="AF1166" s="509"/>
      <c r="AG1166" s="509"/>
      <c r="AH1166" s="509"/>
    </row>
    <row r="1167" spans="1:34" s="30" customFormat="1" ht="31.5" hidden="1">
      <c r="A1167" s="583"/>
      <c r="B1167" s="606"/>
      <c r="C1167" s="135"/>
      <c r="D1167" s="225" t="s">
        <v>1309</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46"/>
        <v>0</v>
      </c>
      <c r="AC1167" s="59"/>
      <c r="AD1167" s="514"/>
      <c r="AE1167" s="509"/>
      <c r="AF1167" s="509"/>
      <c r="AG1167" s="509"/>
      <c r="AH1167" s="509"/>
    </row>
    <row r="1168" spans="1:34" s="30" customFormat="1" ht="15.75">
      <c r="A1168" s="581" t="s">
        <v>899</v>
      </c>
      <c r="B1168" s="605" t="s">
        <v>2001</v>
      </c>
      <c r="C1168" s="166"/>
      <c r="D1168" s="216" t="s">
        <v>1731</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46"/>
        <v>200000</v>
      </c>
      <c r="AC1168" s="59"/>
      <c r="AD1168" s="514"/>
      <c r="AE1168" s="509"/>
      <c r="AF1168" s="509"/>
      <c r="AG1168" s="509"/>
      <c r="AH1168" s="509"/>
    </row>
    <row r="1169" spans="1:34" s="30" customFormat="1" ht="120" customHeight="1">
      <c r="A1169" s="583"/>
      <c r="B1169" s="606"/>
      <c r="C1169" s="135"/>
      <c r="D1169" s="217" t="s">
        <v>1552</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46"/>
        <v>200000</v>
      </c>
      <c r="AC1169" s="59"/>
      <c r="AD1169" s="514"/>
      <c r="AE1169" s="509"/>
      <c r="AF1169" s="509"/>
      <c r="AG1169" s="509"/>
      <c r="AH1169" s="509"/>
    </row>
    <row r="1170" spans="1:62" s="28" customFormat="1" ht="15.75">
      <c r="A1170" s="581" t="s">
        <v>1724</v>
      </c>
      <c r="B1170" s="605" t="s">
        <v>2002</v>
      </c>
      <c r="C1170" s="267"/>
      <c r="D1170" s="168" t="s">
        <v>1731</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46"/>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582"/>
      <c r="B1171" s="607"/>
      <c r="C1171" s="266"/>
      <c r="D1171" s="377" t="s">
        <v>268</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46"/>
        <v>129400</v>
      </c>
      <c r="AC1171" s="503"/>
      <c r="AD1171" s="512"/>
      <c r="AE1171" s="507"/>
      <c r="AF1171" s="507"/>
      <c r="AG1171" s="507"/>
      <c r="AH1171" s="507"/>
    </row>
    <row r="1172" spans="1:34" s="369" customFormat="1" ht="57" customHeight="1">
      <c r="A1172" s="582"/>
      <c r="B1172" s="607"/>
      <c r="C1172" s="266"/>
      <c r="D1172" s="346" t="s">
        <v>852</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aca="true" t="shared" si="158" ref="AA1172:AA1187">N1172+O1172+P1172+Q1172+R1172+S1172+T1172+U1172+V1172+W1172+X1172+Y1172-Z1172</f>
        <v>29400</v>
      </c>
      <c r="AC1172" s="503"/>
      <c r="AD1172" s="512">
        <v>42000</v>
      </c>
      <c r="AE1172" s="507">
        <v>42000</v>
      </c>
      <c r="AF1172" s="507" t="s">
        <v>1066</v>
      </c>
      <c r="AG1172" s="507"/>
      <c r="AH1172" s="507" t="s">
        <v>1067</v>
      </c>
    </row>
    <row r="1173" spans="1:34" s="369" customFormat="1" ht="31.5">
      <c r="A1173" s="582"/>
      <c r="B1173" s="607"/>
      <c r="C1173" s="266"/>
      <c r="D1173" s="346" t="s">
        <v>20</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8"/>
        <v>50000</v>
      </c>
      <c r="AC1173" s="503"/>
      <c r="AD1173" s="512">
        <v>50000</v>
      </c>
      <c r="AE1173" s="507">
        <v>50000</v>
      </c>
      <c r="AF1173" s="507"/>
      <c r="AG1173" s="507"/>
      <c r="AH1173" s="507"/>
    </row>
    <row r="1174" spans="1:34" s="369" customFormat="1" ht="31.5">
      <c r="A1174" s="582"/>
      <c r="B1174" s="607"/>
      <c r="C1174" s="266"/>
      <c r="D1174" s="346" t="s">
        <v>21</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8"/>
        <v>50000</v>
      </c>
      <c r="AC1174" s="503"/>
      <c r="AD1174" s="512">
        <v>50000</v>
      </c>
      <c r="AE1174" s="507">
        <v>50000</v>
      </c>
      <c r="AF1174" s="507"/>
      <c r="AG1174" s="507"/>
      <c r="AH1174" s="507"/>
    </row>
    <row r="1175" spans="1:34" s="369" customFormat="1" ht="31.5" customHeight="1">
      <c r="A1175" s="582"/>
      <c r="B1175" s="607"/>
      <c r="C1175" s="321"/>
      <c r="D1175" s="377" t="s">
        <v>269</v>
      </c>
      <c r="E1175" s="172"/>
      <c r="F1175" s="229"/>
      <c r="G1175" s="172"/>
      <c r="H1175" s="417"/>
      <c r="I1175" s="74">
        <f>I1176</f>
        <v>230000</v>
      </c>
      <c r="J1175" s="74">
        <f>J1176</f>
        <v>0</v>
      </c>
      <c r="K1175" s="74">
        <f>K1176</f>
        <v>0</v>
      </c>
      <c r="L1175" s="74">
        <f>L1176</f>
        <v>0</v>
      </c>
      <c r="M1175" s="74">
        <f>M1176</f>
        <v>500000</v>
      </c>
      <c r="N1175" s="74">
        <f aca="true" t="shared" si="159" ref="N1175:Z1175">N1176</f>
        <v>0</v>
      </c>
      <c r="O1175" s="74">
        <f t="shared" si="159"/>
        <v>0</v>
      </c>
      <c r="P1175" s="74">
        <f t="shared" si="159"/>
        <v>0</v>
      </c>
      <c r="Q1175" s="74">
        <f t="shared" si="159"/>
        <v>0</v>
      </c>
      <c r="R1175" s="74">
        <f t="shared" si="159"/>
        <v>0</v>
      </c>
      <c r="S1175" s="74">
        <f t="shared" si="159"/>
        <v>0</v>
      </c>
      <c r="T1175" s="74">
        <f t="shared" si="159"/>
        <v>0</v>
      </c>
      <c r="U1175" s="74">
        <f t="shared" si="159"/>
        <v>200000</v>
      </c>
      <c r="V1175" s="74">
        <f t="shared" si="159"/>
        <v>30000</v>
      </c>
      <c r="W1175" s="74">
        <f t="shared" si="159"/>
        <v>0</v>
      </c>
      <c r="X1175" s="74">
        <f t="shared" si="159"/>
        <v>0</v>
      </c>
      <c r="Y1175" s="74">
        <f t="shared" si="159"/>
        <v>0</v>
      </c>
      <c r="Z1175" s="74">
        <f t="shared" si="159"/>
        <v>3529</v>
      </c>
      <c r="AA1175" s="407">
        <f t="shared" si="158"/>
        <v>226471</v>
      </c>
      <c r="AC1175" s="503"/>
      <c r="AD1175" s="512"/>
      <c r="AE1175" s="507"/>
      <c r="AF1175" s="507"/>
      <c r="AG1175" s="507"/>
      <c r="AH1175" s="507"/>
    </row>
    <row r="1176" spans="1:34" s="369" customFormat="1" ht="31.5">
      <c r="A1176" s="582"/>
      <c r="B1176" s="607"/>
      <c r="C1176" s="266"/>
      <c r="D1176" s="384" t="s">
        <v>22</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8"/>
        <v>226471</v>
      </c>
      <c r="AC1176" s="503"/>
      <c r="AD1176" s="512">
        <v>230000</v>
      </c>
      <c r="AE1176" s="507">
        <v>500000</v>
      </c>
      <c r="AF1176" s="507" t="s">
        <v>1068</v>
      </c>
      <c r="AG1176" s="507"/>
      <c r="AH1176" s="507" t="s">
        <v>1067</v>
      </c>
    </row>
    <row r="1177" spans="1:34" s="369" customFormat="1" ht="15.75" hidden="1">
      <c r="A1177" s="357"/>
      <c r="B1177" s="356"/>
      <c r="C1177" s="266"/>
      <c r="D1177" s="531" t="s">
        <v>383</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8"/>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8"/>
        <v>0</v>
      </c>
      <c r="AC1178" s="499"/>
      <c r="AD1178" s="512"/>
      <c r="AE1178" s="507"/>
      <c r="AF1178" s="507"/>
      <c r="AG1178" s="507"/>
      <c r="AH1178" s="507"/>
    </row>
    <row r="1179" spans="1:34" ht="15.75" customHeight="1" hidden="1">
      <c r="A1179" s="233" t="s">
        <v>769</v>
      </c>
      <c r="B1179" s="584" t="s">
        <v>1090</v>
      </c>
      <c r="C1179" s="584"/>
      <c r="D1179" s="58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8"/>
        <v>0</v>
      </c>
      <c r="AC1179" s="499"/>
      <c r="AD1179" s="512"/>
      <c r="AE1179" s="507"/>
      <c r="AF1179" s="507"/>
      <c r="AG1179" s="507"/>
      <c r="AH1179" s="507"/>
    </row>
    <row r="1180" spans="1:34" s="45" customFormat="1" ht="15.75" hidden="1">
      <c r="A1180" s="585" t="s">
        <v>2027</v>
      </c>
      <c r="B1180" s="586" t="s">
        <v>1733</v>
      </c>
      <c r="C1180" s="195"/>
      <c r="D1180" s="216" t="s">
        <v>1731</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8"/>
        <v>0</v>
      </c>
      <c r="AC1180" s="499"/>
      <c r="AD1180" s="512"/>
      <c r="AE1180" s="507"/>
      <c r="AF1180" s="507"/>
      <c r="AG1180" s="507"/>
      <c r="AH1180" s="507"/>
    </row>
    <row r="1181" spans="1:34" s="45" customFormat="1" ht="31.5" customHeight="1" hidden="1">
      <c r="A1181" s="585"/>
      <c r="B1181" s="586"/>
      <c r="C1181" s="148" t="s">
        <v>283</v>
      </c>
      <c r="D1181" s="141" t="s">
        <v>284</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8"/>
        <v>0</v>
      </c>
      <c r="AC1181" s="499"/>
      <c r="AD1181" s="512"/>
      <c r="AE1181" s="507"/>
      <c r="AF1181" s="507"/>
      <c r="AG1181" s="507"/>
      <c r="AH1181" s="507"/>
    </row>
    <row r="1182" spans="1:34" s="30" customFormat="1" ht="110.25" hidden="1">
      <c r="A1182" s="166">
        <v>250344</v>
      </c>
      <c r="B1182" s="166" t="s">
        <v>2001</v>
      </c>
      <c r="C1182" s="167" t="s">
        <v>39</v>
      </c>
      <c r="D1182" s="168" t="s">
        <v>2</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8"/>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8"/>
        <v>0</v>
      </c>
      <c r="AC1183" s="499"/>
      <c r="AD1183" s="512"/>
      <c r="AE1183" s="507"/>
      <c r="AF1183" s="507"/>
      <c r="AG1183" s="507"/>
      <c r="AH1183" s="507"/>
    </row>
    <row r="1184" spans="1:34" ht="31.5">
      <c r="A1184" s="310"/>
      <c r="B1184" s="310"/>
      <c r="C1184" s="306"/>
      <c r="D1184" s="225" t="s">
        <v>976</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8"/>
        <v>96500</v>
      </c>
      <c r="AC1184" s="499"/>
      <c r="AD1184" s="512"/>
      <c r="AE1184" s="507"/>
      <c r="AF1184" s="507"/>
      <c r="AG1184" s="507"/>
      <c r="AH1184" s="507"/>
    </row>
    <row r="1185" spans="1:62" s="98" customFormat="1" ht="19.5" customHeight="1">
      <c r="A1185" s="580" t="s">
        <v>3</v>
      </c>
      <c r="B1185" s="580"/>
      <c r="C1185" s="580"/>
      <c r="D1185" s="580"/>
      <c r="E1185" s="580"/>
      <c r="F1185" s="580"/>
      <c r="G1185" s="580"/>
      <c r="H1185" s="433"/>
      <c r="I1185" s="299">
        <f aca="true" t="shared" si="160" ref="I1185:Z1185">I1145+I1135+I841+I698+I649+I501+I98+I83+I19</f>
        <v>190399225.49</v>
      </c>
      <c r="J1185" s="299">
        <f t="shared" si="160"/>
        <v>1294362</v>
      </c>
      <c r="K1185" s="299">
        <f t="shared" si="160"/>
        <v>30000</v>
      </c>
      <c r="L1185" s="299">
        <f t="shared" si="160"/>
        <v>91598995.84</v>
      </c>
      <c r="M1185" s="299">
        <f t="shared" si="160"/>
        <v>103425334.14</v>
      </c>
      <c r="N1185" s="299">
        <f t="shared" si="160"/>
        <v>0</v>
      </c>
      <c r="O1185" s="299">
        <f t="shared" si="160"/>
        <v>10548885.09</v>
      </c>
      <c r="P1185" s="299">
        <f t="shared" si="160"/>
        <v>51429</v>
      </c>
      <c r="Q1185" s="299">
        <f t="shared" si="160"/>
        <v>9745770.76</v>
      </c>
      <c r="R1185" s="299">
        <f t="shared" si="160"/>
        <v>30658768.94</v>
      </c>
      <c r="S1185" s="299">
        <f t="shared" si="160"/>
        <v>28968231.2</v>
      </c>
      <c r="T1185" s="299">
        <f t="shared" si="160"/>
        <v>27944597.88</v>
      </c>
      <c r="U1185" s="299">
        <f t="shared" si="160"/>
        <v>31998172.49</v>
      </c>
      <c r="V1185" s="299">
        <f t="shared" si="160"/>
        <v>15517827.97</v>
      </c>
      <c r="W1185" s="299">
        <f t="shared" si="160"/>
        <v>13889139.67</v>
      </c>
      <c r="X1185" s="299">
        <f t="shared" si="160"/>
        <v>12974848.49</v>
      </c>
      <c r="Y1185" s="299">
        <f t="shared" si="160"/>
        <v>8101554</v>
      </c>
      <c r="Z1185" s="299">
        <f t="shared" si="160"/>
        <v>73102333.17</v>
      </c>
      <c r="AA1185" s="407">
        <f t="shared" si="158"/>
        <v>117296892.32</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61</v>
      </c>
      <c r="C1186" s="408"/>
      <c r="D1186" s="409" t="s">
        <v>1418</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8"/>
        <v>15408500</v>
      </c>
      <c r="AC1186" s="499"/>
      <c r="AD1186" s="512"/>
      <c r="AE1186" s="507"/>
      <c r="AF1186" s="507"/>
      <c r="AG1186" s="507"/>
      <c r="AH1186" s="507"/>
    </row>
    <row r="1187" spans="1:34" s="460" customFormat="1" ht="40.5" customHeight="1">
      <c r="A1187" s="673" t="s">
        <v>1419</v>
      </c>
      <c r="B1187" s="673"/>
      <c r="C1187" s="673"/>
      <c r="D1187" s="673"/>
      <c r="E1187" s="412"/>
      <c r="F1187" s="412"/>
      <c r="G1187" s="412"/>
      <c r="H1187" s="434"/>
      <c r="I1187" s="413">
        <f>I1186+I1185</f>
        <v>205807725.49</v>
      </c>
      <c r="J1187" s="413"/>
      <c r="K1187" s="413"/>
      <c r="L1187" s="413"/>
      <c r="M1187" s="413"/>
      <c r="N1187" s="413">
        <f>N1186+N1185</f>
        <v>0</v>
      </c>
      <c r="O1187" s="413">
        <f aca="true" t="shared" si="161" ref="O1187:Z1187">O1186+O1185</f>
        <v>10548885.09</v>
      </c>
      <c r="P1187" s="413">
        <f t="shared" si="161"/>
        <v>4084079</v>
      </c>
      <c r="Q1187" s="413">
        <f t="shared" si="161"/>
        <v>13417370.76</v>
      </c>
      <c r="R1187" s="413">
        <f t="shared" si="161"/>
        <v>30658768.94</v>
      </c>
      <c r="S1187" s="413">
        <f t="shared" si="161"/>
        <v>28968231.2</v>
      </c>
      <c r="T1187" s="413">
        <f t="shared" si="161"/>
        <v>27944597.88</v>
      </c>
      <c r="U1187" s="413">
        <f t="shared" si="161"/>
        <v>31998172.49</v>
      </c>
      <c r="V1187" s="413">
        <f t="shared" si="161"/>
        <v>19550477.97</v>
      </c>
      <c r="W1187" s="413">
        <f t="shared" si="161"/>
        <v>17560739.67</v>
      </c>
      <c r="X1187" s="413">
        <f t="shared" si="161"/>
        <v>12974848.49</v>
      </c>
      <c r="Y1187" s="413">
        <f t="shared" si="161"/>
        <v>8101554</v>
      </c>
      <c r="Z1187" s="413">
        <f t="shared" si="161"/>
        <v>73102333.17</v>
      </c>
      <c r="AA1187" s="407">
        <f t="shared" si="158"/>
        <v>132705392.32</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88:A89"/>
    <mergeCell ref="B88:B89"/>
    <mergeCell ref="A1101:A1102"/>
    <mergeCell ref="B1101:B1102"/>
    <mergeCell ref="A836:A837"/>
    <mergeCell ref="B836:B837"/>
    <mergeCell ref="A496:A497"/>
    <mergeCell ref="B496:B497"/>
    <mergeCell ref="A688:A689"/>
    <mergeCell ref="B688:B689"/>
    <mergeCell ref="A65:A66"/>
    <mergeCell ref="B65:B66"/>
    <mergeCell ref="A1047:A1049"/>
    <mergeCell ref="A1142:A1143"/>
    <mergeCell ref="B1142:B1143"/>
    <mergeCell ref="A690:A691"/>
    <mergeCell ref="B690:B691"/>
    <mergeCell ref="A838:A839"/>
    <mergeCell ref="B838:B839"/>
    <mergeCell ref="B1139:B1141"/>
    <mergeCell ref="A1139:A1141"/>
    <mergeCell ref="A848:A849"/>
    <mergeCell ref="A875:A881"/>
    <mergeCell ref="B90:B91"/>
    <mergeCell ref="A90:A91"/>
    <mergeCell ref="A498:A499"/>
    <mergeCell ref="B498:B499"/>
    <mergeCell ref="A378:A379"/>
    <mergeCell ref="B378:B379"/>
    <mergeCell ref="B389:B396"/>
    <mergeCell ref="A383:A387"/>
    <mergeCell ref="B383:B387"/>
    <mergeCell ref="A389:A396"/>
    <mergeCell ref="AE765:AH765"/>
    <mergeCell ref="AD744:AD745"/>
    <mergeCell ref="AH531:AH536"/>
    <mergeCell ref="AH559:AH561"/>
    <mergeCell ref="AH593:AH597"/>
    <mergeCell ref="AH599:AH603"/>
    <mergeCell ref="AE710:AG710"/>
    <mergeCell ref="AE766:AH766"/>
    <mergeCell ref="AE767:AH767"/>
    <mergeCell ref="AH744:AH745"/>
    <mergeCell ref="AE759:AH759"/>
    <mergeCell ref="AE763:AH763"/>
    <mergeCell ref="AE764:AH764"/>
    <mergeCell ref="AE744:AE745"/>
    <mergeCell ref="AF744:AF745"/>
    <mergeCell ref="AG744:AG745"/>
    <mergeCell ref="AE712:AG712"/>
    <mergeCell ref="AE721:AG721"/>
    <mergeCell ref="AE703:AH703"/>
    <mergeCell ref="AH16:AH17"/>
    <mergeCell ref="AF16:AF17"/>
    <mergeCell ref="AH510:AH512"/>
    <mergeCell ref="AH523:AH529"/>
    <mergeCell ref="AH613:AH614"/>
    <mergeCell ref="AH630:AH631"/>
    <mergeCell ref="AC16:AC17"/>
    <mergeCell ref="AD16:AD17"/>
    <mergeCell ref="AE16:AE17"/>
    <mergeCell ref="AG16:AG17"/>
    <mergeCell ref="A397:A402"/>
    <mergeCell ref="H1026:H1027"/>
    <mergeCell ref="D744:D745"/>
    <mergeCell ref="H744:H745"/>
    <mergeCell ref="B397:B402"/>
    <mergeCell ref="C485:C494"/>
    <mergeCell ref="B501:D501"/>
    <mergeCell ref="A420:A425"/>
    <mergeCell ref="B420:B425"/>
    <mergeCell ref="A428:A435"/>
    <mergeCell ref="A1187:D1187"/>
    <mergeCell ref="A754:A756"/>
    <mergeCell ref="B754:B756"/>
    <mergeCell ref="A873:A874"/>
    <mergeCell ref="B873:B874"/>
    <mergeCell ref="A896:A897"/>
    <mergeCell ref="A842:A847"/>
    <mergeCell ref="B842:B847"/>
    <mergeCell ref="B875:B881"/>
    <mergeCell ref="A884:A895"/>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1"/>
    <mergeCell ref="A99:A104"/>
    <mergeCell ref="B99:B104"/>
    <mergeCell ref="A61:A63"/>
    <mergeCell ref="B61:B63"/>
    <mergeCell ref="C242:C246"/>
    <mergeCell ref="H16:H17"/>
    <mergeCell ref="B367:B371"/>
    <mergeCell ref="C222:C225"/>
    <mergeCell ref="B93:D93"/>
    <mergeCell ref="B94:B95"/>
    <mergeCell ref="B98:D98"/>
    <mergeCell ref="C258:C281"/>
    <mergeCell ref="B106:B201"/>
    <mergeCell ref="C108:C110"/>
    <mergeCell ref="C125:C133"/>
    <mergeCell ref="C205:C213"/>
    <mergeCell ref="C214:C218"/>
    <mergeCell ref="C231:C233"/>
    <mergeCell ref="C134:C138"/>
    <mergeCell ref="A365:A366"/>
    <mergeCell ref="B365:B366"/>
    <mergeCell ref="A372:A375"/>
    <mergeCell ref="B372:B375"/>
    <mergeCell ref="A502:A503"/>
    <mergeCell ref="A202:A364"/>
    <mergeCell ref="B202:B364"/>
    <mergeCell ref="A367:A371"/>
    <mergeCell ref="B436:B466"/>
    <mergeCell ref="A403:A414"/>
    <mergeCell ref="B403:B414"/>
    <mergeCell ref="A376:A377"/>
    <mergeCell ref="A380:A382"/>
    <mergeCell ref="B380:B382"/>
    <mergeCell ref="A643:A647"/>
    <mergeCell ref="C575:C578"/>
    <mergeCell ref="C580:C583"/>
    <mergeCell ref="C584:C588"/>
    <mergeCell ref="A553:A618"/>
    <mergeCell ref="B553:B618"/>
    <mergeCell ref="C570:C572"/>
    <mergeCell ref="C620:C624"/>
    <mergeCell ref="A666:A669"/>
    <mergeCell ref="B666:B669"/>
    <mergeCell ref="A699:A700"/>
    <mergeCell ref="B699:B700"/>
    <mergeCell ref="B693:D693"/>
    <mergeCell ref="A694:A696"/>
    <mergeCell ref="B694:B696"/>
    <mergeCell ref="B698:D698"/>
    <mergeCell ref="B884:B895"/>
    <mergeCell ref="B896:B897"/>
    <mergeCell ref="A904:A1039"/>
    <mergeCell ref="A898:A899"/>
    <mergeCell ref="B898:B899"/>
    <mergeCell ref="A900:A903"/>
    <mergeCell ref="B900:B903"/>
    <mergeCell ref="A1040:A1044"/>
    <mergeCell ref="B1040:B1044"/>
    <mergeCell ref="A1045:A1046"/>
    <mergeCell ref="B904:B1039"/>
    <mergeCell ref="A1162:A1164"/>
    <mergeCell ref="B1162:B1164"/>
    <mergeCell ref="A1050:A1098"/>
    <mergeCell ref="B1050:B1098"/>
    <mergeCell ref="A1103:A1132"/>
    <mergeCell ref="B1103:B1132"/>
    <mergeCell ref="A1136:A1138"/>
    <mergeCell ref="A1146:A1161"/>
    <mergeCell ref="B1146:B1161"/>
    <mergeCell ref="B1145:D1145"/>
    <mergeCell ref="A1185:G1185"/>
    <mergeCell ref="A1165:A1167"/>
    <mergeCell ref="B1165:B1167"/>
    <mergeCell ref="A1170:A1176"/>
    <mergeCell ref="B1170:B1176"/>
    <mergeCell ref="B1179:D1179"/>
    <mergeCell ref="A1180:A1181"/>
    <mergeCell ref="B1180:B1181"/>
    <mergeCell ref="A1168:A1169"/>
    <mergeCell ref="B1168:B1169"/>
    <mergeCell ref="C1127:C1129"/>
    <mergeCell ref="B1135:D1135"/>
    <mergeCell ref="C928:C931"/>
    <mergeCell ref="B1045:B1046"/>
    <mergeCell ref="D1026:D1027"/>
    <mergeCell ref="B1136:B1138"/>
    <mergeCell ref="AA16:AA17"/>
    <mergeCell ref="B3:H3"/>
    <mergeCell ref="B4:H4"/>
    <mergeCell ref="B5:H5"/>
    <mergeCell ref="B6:H6"/>
    <mergeCell ref="B7:H7"/>
    <mergeCell ref="B8:H8"/>
    <mergeCell ref="B9:H9"/>
    <mergeCell ref="B13:H13"/>
    <mergeCell ref="Z16:Z17"/>
    <mergeCell ref="B834:B835"/>
    <mergeCell ref="B848:B849"/>
    <mergeCell ref="B670:B687"/>
    <mergeCell ref="B649:D649"/>
    <mergeCell ref="N16:Y16"/>
    <mergeCell ref="J16:M16"/>
    <mergeCell ref="B643:B647"/>
    <mergeCell ref="B619:B632"/>
    <mergeCell ref="B502:B503"/>
    <mergeCell ref="B725:B750"/>
    <mergeCell ref="B751:B753"/>
    <mergeCell ref="B757:B833"/>
    <mergeCell ref="B14:H14"/>
    <mergeCell ref="B505:B547"/>
    <mergeCell ref="B428:B435"/>
    <mergeCell ref="B548:B552"/>
    <mergeCell ref="B469:B473"/>
    <mergeCell ref="B376:B377"/>
    <mergeCell ref="C370:C371"/>
    <mergeCell ref="A757:A833"/>
    <mergeCell ref="A834:A835"/>
    <mergeCell ref="B854:B872"/>
    <mergeCell ref="B841:D841"/>
    <mergeCell ref="B723:B724"/>
    <mergeCell ref="A854:A872"/>
    <mergeCell ref="AF706:AH706"/>
    <mergeCell ref="A633:A639"/>
    <mergeCell ref="B633:B639"/>
    <mergeCell ref="A670:A687"/>
    <mergeCell ref="A650:A660"/>
    <mergeCell ref="B650:B660"/>
    <mergeCell ref="A725:A750"/>
    <mergeCell ref="A751:A753"/>
    <mergeCell ref="A418:A419"/>
    <mergeCell ref="B418:B419"/>
    <mergeCell ref="A882:A883"/>
    <mergeCell ref="B882:B883"/>
    <mergeCell ref="B701:D701"/>
    <mergeCell ref="A702:A719"/>
    <mergeCell ref="B702:B719"/>
    <mergeCell ref="A720:A722"/>
    <mergeCell ref="B720:B722"/>
    <mergeCell ref="A723:A724"/>
    <mergeCell ref="A426:A427"/>
    <mergeCell ref="B426:B427"/>
    <mergeCell ref="AF621:AF624"/>
    <mergeCell ref="A619:A632"/>
    <mergeCell ref="A505:A547"/>
    <mergeCell ref="A436:A466"/>
    <mergeCell ref="A548:A552"/>
    <mergeCell ref="A469:A473"/>
    <mergeCell ref="A474:A495"/>
    <mergeCell ref="B474:B49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2014-12-05T12:51:45Z</dcterms:modified>
  <cp:category/>
  <cp:version/>
  <cp:contentType/>
  <cp:contentStatus/>
</cp:coreProperties>
</file>